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bevin/Desktop/Multipathway Paper BPE/Bevin Reorganization/TO UPLOAD/"/>
    </mc:Choice>
  </mc:AlternateContent>
  <xr:revisionPtr revIDLastSave="0" documentId="13_ncr:1_{E106D9A2-5008-904D-AFC9-79D304A99B38}" xr6:coauthVersionLast="47" xr6:coauthVersionMax="47" xr10:uidLastSave="{00000000-0000-0000-0000-000000000000}"/>
  <bookViews>
    <workbookView xWindow="0" yWindow="500" windowWidth="27320" windowHeight="13460" tabRatio="500" activeTab="1" xr2:uid="{00000000-000D-0000-FFFF-FFFF00000000}"/>
  </bookViews>
  <sheets>
    <sheet name="Sheet1" sheetId="1" r:id="rId1"/>
    <sheet name="Fig 6A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3" i="2" l="1"/>
  <c r="M4" i="2"/>
  <c r="M5" i="2"/>
  <c r="M6" i="2"/>
  <c r="M7" i="2"/>
  <c r="M8" i="2"/>
  <c r="M9" i="2"/>
  <c r="M10" i="2"/>
  <c r="M11" i="2"/>
  <c r="M12" i="2"/>
  <c r="V12" i="2"/>
  <c r="V8" i="2"/>
  <c r="L4" i="2"/>
  <c r="L5" i="2"/>
  <c r="L6" i="2"/>
  <c r="L7" i="2"/>
  <c r="L8" i="2"/>
  <c r="L9" i="2"/>
  <c r="L10" i="2"/>
  <c r="L11" i="2"/>
  <c r="L12" i="2"/>
  <c r="L3" i="2"/>
  <c r="K4" i="2"/>
  <c r="K3" i="2"/>
  <c r="O8" i="2"/>
  <c r="R8" i="2"/>
  <c r="P8" i="2"/>
  <c r="S8" i="2"/>
  <c r="Q8" i="2"/>
  <c r="T8" i="2"/>
  <c r="O9" i="2"/>
  <c r="R9" i="2"/>
  <c r="P9" i="2"/>
  <c r="V9" i="2" s="1"/>
  <c r="S9" i="2"/>
  <c r="Q9" i="2"/>
  <c r="T9" i="2"/>
  <c r="O10" i="2"/>
  <c r="V10" i="2" s="1"/>
  <c r="R10" i="2"/>
  <c r="P10" i="2"/>
  <c r="S10" i="2"/>
  <c r="Q10" i="2"/>
  <c r="T10" i="2"/>
  <c r="O11" i="2"/>
  <c r="V11" i="2" s="1"/>
  <c r="R11" i="2"/>
  <c r="P11" i="2"/>
  <c r="S11" i="2"/>
  <c r="Q11" i="2"/>
  <c r="T11" i="2"/>
  <c r="O12" i="2"/>
  <c r="R12" i="2"/>
  <c r="P12" i="2"/>
  <c r="S12" i="2"/>
  <c r="Q12" i="2"/>
  <c r="T12" i="2"/>
  <c r="K5" i="2"/>
  <c r="K6" i="2"/>
  <c r="K7" i="2"/>
  <c r="K8" i="2"/>
  <c r="K9" i="2"/>
  <c r="K10" i="2"/>
  <c r="K11" i="2"/>
  <c r="K12" i="2"/>
  <c r="M30" i="1"/>
  <c r="L30" i="1"/>
  <c r="M27" i="1"/>
  <c r="L27" i="1"/>
  <c r="M24" i="1"/>
  <c r="L24" i="1"/>
  <c r="M21" i="1"/>
  <c r="L21" i="1"/>
  <c r="M18" i="1"/>
  <c r="L18" i="1"/>
  <c r="M15" i="1"/>
  <c r="L15" i="1"/>
  <c r="M12" i="1"/>
  <c r="L12" i="1"/>
  <c r="M9" i="1"/>
  <c r="L9" i="1"/>
  <c r="M6" i="1"/>
  <c r="L6" i="1"/>
  <c r="M3" i="1"/>
  <c r="L3" i="1"/>
  <c r="H9" i="1"/>
  <c r="H6" i="1"/>
  <c r="I3" i="1"/>
  <c r="H3" i="1"/>
  <c r="D3" i="1"/>
  <c r="I30" i="1"/>
  <c r="H30" i="1"/>
  <c r="I27" i="1"/>
  <c r="H27" i="1"/>
  <c r="I24" i="1"/>
  <c r="H24" i="1"/>
  <c r="I21" i="1"/>
  <c r="H21" i="1"/>
  <c r="I18" i="1"/>
  <c r="H18" i="1"/>
  <c r="I15" i="1"/>
  <c r="H15" i="1"/>
  <c r="I12" i="1"/>
  <c r="H12" i="1"/>
  <c r="I9" i="1"/>
  <c r="I6" i="1"/>
  <c r="E30" i="1"/>
  <c r="D30" i="1"/>
  <c r="E27" i="1"/>
  <c r="D27" i="1"/>
  <c r="E24" i="1"/>
  <c r="D24" i="1"/>
  <c r="E21" i="1"/>
  <c r="D21" i="1"/>
  <c r="E18" i="1"/>
  <c r="D18" i="1"/>
  <c r="E15" i="1"/>
  <c r="D15" i="1"/>
  <c r="E12" i="1"/>
  <c r="D12" i="1"/>
  <c r="E9" i="1"/>
  <c r="D9" i="1"/>
  <c r="E6" i="1"/>
  <c r="D6" i="1"/>
  <c r="E3" i="1"/>
</calcChain>
</file>

<file path=xl/sharedStrings.xml><?xml version="1.0" encoding="utf-8"?>
<sst xmlns="http://schemas.openxmlformats.org/spreadsheetml/2006/main" count="45" uniqueCount="27">
  <si>
    <t>J00</t>
  </si>
  <si>
    <t>J05</t>
  </si>
  <si>
    <t>J10</t>
  </si>
  <si>
    <t>J20</t>
  </si>
  <si>
    <t>Jcon</t>
  </si>
  <si>
    <t>K00</t>
  </si>
  <si>
    <t>K05</t>
  </si>
  <si>
    <t>K10</t>
  </si>
  <si>
    <t>K20</t>
  </si>
  <si>
    <t>Kcon</t>
  </si>
  <si>
    <t>Stdev</t>
  </si>
  <si>
    <t>Average</t>
  </si>
  <si>
    <t>Chip 1</t>
  </si>
  <si>
    <t>Chip 2</t>
  </si>
  <si>
    <t>Chip 3</t>
  </si>
  <si>
    <t>Chip Average</t>
  </si>
  <si>
    <t>Paired 2tail t test</t>
  </si>
  <si>
    <t>J20 vs K20</t>
  </si>
  <si>
    <t>J10 vs K10</t>
  </si>
  <si>
    <t>J05 vs K05</t>
  </si>
  <si>
    <t>J00 vs K00</t>
  </si>
  <si>
    <t>Jcon vs Kcon</t>
  </si>
  <si>
    <t>pvalue</t>
  </si>
  <si>
    <t>SEM</t>
  </si>
  <si>
    <t>stdev</t>
  </si>
  <si>
    <t>For protocol, see</t>
  </si>
  <si>
    <t>https://pubmed.ncbi.nlm.nih.gov/32452708/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</si>
</sst>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">
    <xf numFmtId="0" fontId="0" fillId="0" borderId="0" xfId="0"/>
    <xf numFmtId="0" fontId="0" fillId="2" borderId="0" xfId="0" applyFill="1"/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SG"/>
              <a:t>50Gy Neutral (1)</a:t>
            </a:r>
          </a:p>
        </c:rich>
      </c:tx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M059J</c:v>
          </c:tx>
          <c:errBars>
            <c:errDir val="y"/>
            <c:errBarType val="both"/>
            <c:errValType val="cust"/>
            <c:noEndCap val="0"/>
            <c:plus>
              <c:numRef>
                <c:f>'Fig 6A'!$C$3:$C$7</c:f>
                <c:numCache>
                  <c:formatCode>General</c:formatCode>
                  <c:ptCount val="5"/>
                  <c:pt idx="0">
                    <c:v>3.1516344965748324</c:v>
                  </c:pt>
                  <c:pt idx="1">
                    <c:v>9.1129797541747717</c:v>
                  </c:pt>
                  <c:pt idx="2">
                    <c:v>16.388874274946453</c:v>
                  </c:pt>
                  <c:pt idx="3">
                    <c:v>7.1267383844225458</c:v>
                  </c:pt>
                  <c:pt idx="4">
                    <c:v>6.4239551679631317</c:v>
                  </c:pt>
                </c:numCache>
              </c:numRef>
            </c:plus>
            <c:minus>
              <c:numRef>
                <c:f>'Fig 6A'!$C$3:$C$7</c:f>
                <c:numCache>
                  <c:formatCode>General</c:formatCode>
                  <c:ptCount val="5"/>
                  <c:pt idx="0">
                    <c:v>3.1516344965748324</c:v>
                  </c:pt>
                  <c:pt idx="1">
                    <c:v>9.1129797541747717</c:v>
                  </c:pt>
                  <c:pt idx="2">
                    <c:v>16.388874274946453</c:v>
                  </c:pt>
                  <c:pt idx="3">
                    <c:v>7.1267383844225458</c:v>
                  </c:pt>
                  <c:pt idx="4">
                    <c:v>6.4239551679631317</c:v>
                  </c:pt>
                </c:numCache>
              </c:numRef>
            </c:minus>
          </c:errBars>
          <c:xVal>
            <c:numLit>
              <c:formatCode>General</c:formatCode>
              <c:ptCount val="5"/>
              <c:pt idx="0">
                <c:v>-0.5</c:v>
              </c:pt>
              <c:pt idx="1">
                <c:v>0</c:v>
              </c:pt>
              <c:pt idx="2">
                <c:v>0.5</c:v>
              </c:pt>
              <c:pt idx="3">
                <c:v>1</c:v>
              </c:pt>
              <c:pt idx="4">
                <c:v>2</c:v>
              </c:pt>
            </c:numLit>
          </c:xVal>
          <c:yVal>
            <c:numRef>
              <c:f>'Fig 6A'!$B$3:$B$7</c:f>
              <c:numCache>
                <c:formatCode>General</c:formatCode>
                <c:ptCount val="5"/>
                <c:pt idx="0">
                  <c:v>72</c:v>
                </c:pt>
                <c:pt idx="1">
                  <c:v>114.88</c:v>
                </c:pt>
                <c:pt idx="2">
                  <c:v>96.32</c:v>
                </c:pt>
                <c:pt idx="3">
                  <c:v>89.279999999999987</c:v>
                </c:pt>
                <c:pt idx="4">
                  <c:v>78.08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097-6E4D-8C4C-EE532198FC32}"/>
            </c:ext>
          </c:extLst>
        </c:ser>
        <c:ser>
          <c:idx val="1"/>
          <c:order val="1"/>
          <c:tx>
            <c:v>M059K</c:v>
          </c:tx>
          <c:errBars>
            <c:errDir val="y"/>
            <c:errBarType val="both"/>
            <c:errValType val="cust"/>
            <c:noEndCap val="0"/>
            <c:plus>
              <c:numRef>
                <c:f>'Fig 6A'!$C$8:$C$12</c:f>
                <c:numCache>
                  <c:formatCode>General</c:formatCode>
                  <c:ptCount val="5"/>
                  <c:pt idx="0">
                    <c:v>3.7363797094692934</c:v>
                  </c:pt>
                  <c:pt idx="1">
                    <c:v>16.386791428871383</c:v>
                  </c:pt>
                  <c:pt idx="2">
                    <c:v>2.6193128869992566</c:v>
                  </c:pt>
                  <c:pt idx="3">
                    <c:v>5.5085872357016985</c:v>
                  </c:pt>
                  <c:pt idx="4">
                    <c:v>5.0291947665605647</c:v>
                  </c:pt>
                </c:numCache>
              </c:numRef>
            </c:plus>
            <c:minus>
              <c:numRef>
                <c:f>'Fig 6A'!$C$8:$C$12</c:f>
                <c:numCache>
                  <c:formatCode>General</c:formatCode>
                  <c:ptCount val="5"/>
                  <c:pt idx="0">
                    <c:v>3.7363797094692934</c:v>
                  </c:pt>
                  <c:pt idx="1">
                    <c:v>16.386791428871383</c:v>
                  </c:pt>
                  <c:pt idx="2">
                    <c:v>2.6193128869992566</c:v>
                  </c:pt>
                  <c:pt idx="3">
                    <c:v>5.5085872357016985</c:v>
                  </c:pt>
                  <c:pt idx="4">
                    <c:v>5.0291947665605647</c:v>
                  </c:pt>
                </c:numCache>
              </c:numRef>
            </c:minus>
          </c:errBars>
          <c:xVal>
            <c:numLit>
              <c:formatCode>General</c:formatCode>
              <c:ptCount val="5"/>
              <c:pt idx="0">
                <c:v>-0.5</c:v>
              </c:pt>
              <c:pt idx="1">
                <c:v>0</c:v>
              </c:pt>
              <c:pt idx="2">
                <c:v>0.5</c:v>
              </c:pt>
              <c:pt idx="3">
                <c:v>1</c:v>
              </c:pt>
              <c:pt idx="4">
                <c:v>2</c:v>
              </c:pt>
            </c:numLit>
          </c:xVal>
          <c:yVal>
            <c:numRef>
              <c:f>'Fig 6A'!$B$8:$B$12</c:f>
              <c:numCache>
                <c:formatCode>General</c:formatCode>
                <c:ptCount val="5"/>
                <c:pt idx="0">
                  <c:v>73.066666666666663</c:v>
                </c:pt>
                <c:pt idx="1">
                  <c:v>100.37333333333333</c:v>
                </c:pt>
                <c:pt idx="2">
                  <c:v>76.48</c:v>
                </c:pt>
                <c:pt idx="3">
                  <c:v>68.906666666666652</c:v>
                </c:pt>
                <c:pt idx="4">
                  <c:v>54.080000000000005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097-6E4D-8C4C-EE532198F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147448120"/>
        <c:axId val="-2147453656"/>
      </c:scatterChart>
      <c:valAx>
        <c:axId val="-2147448120"/>
        <c:scaling>
          <c:orientation val="minMax"/>
          <c:max val="2"/>
          <c:min val="-0.5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SG"/>
                  <a:t>Repair time (hr)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-2147453656"/>
        <c:crosses val="autoZero"/>
        <c:crossBetween val="midCat"/>
      </c:valAx>
      <c:valAx>
        <c:axId val="-2147453656"/>
        <c:scaling>
          <c:orientation val="minMax"/>
          <c:max val="130"/>
          <c:min val="4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SG"/>
                  <a:t>Tail</a:t>
                </a:r>
                <a:r>
                  <a:rPr lang="en-SG" baseline="0"/>
                  <a:t> length (um)</a:t>
                </a:r>
                <a:endParaRPr lang="en-SG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-2147448120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SG"/>
              <a:t>50Gy Neutral (2)</a:t>
            </a:r>
          </a:p>
        </c:rich>
      </c:tx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M059J</c:v>
          </c:tx>
          <c:errBars>
            <c:errDir val="y"/>
            <c:errBarType val="both"/>
            <c:errValType val="cust"/>
            <c:noEndCap val="0"/>
            <c:plus>
              <c:numRef>
                <c:f>'Fig 6A'!$F$3:$F$7</c:f>
                <c:numCache>
                  <c:formatCode>General</c:formatCode>
                  <c:ptCount val="5"/>
                  <c:pt idx="0">
                    <c:v>1.1085125168436103</c:v>
                  </c:pt>
                  <c:pt idx="1">
                    <c:v>7.0786816098290766</c:v>
                  </c:pt>
                  <c:pt idx="2">
                    <c:v>3.5393408049144739</c:v>
                  </c:pt>
                  <c:pt idx="3">
                    <c:v>10.903504023936582</c:v>
                  </c:pt>
                  <c:pt idx="4">
                    <c:v>12.21042177813694</c:v>
                  </c:pt>
                </c:numCache>
              </c:numRef>
            </c:plus>
            <c:minus>
              <c:numRef>
                <c:f>'Fig 6A'!$F$3:$F$7</c:f>
                <c:numCache>
                  <c:formatCode>General</c:formatCode>
                  <c:ptCount val="5"/>
                  <c:pt idx="0">
                    <c:v>1.1085125168436103</c:v>
                  </c:pt>
                  <c:pt idx="1">
                    <c:v>7.0786816098290766</c:v>
                  </c:pt>
                  <c:pt idx="2">
                    <c:v>3.5393408049144739</c:v>
                  </c:pt>
                  <c:pt idx="3">
                    <c:v>10.903504023936582</c:v>
                  </c:pt>
                  <c:pt idx="4">
                    <c:v>12.21042177813694</c:v>
                  </c:pt>
                </c:numCache>
              </c:numRef>
            </c:minus>
          </c:errBars>
          <c:xVal>
            <c:numLit>
              <c:formatCode>General</c:formatCode>
              <c:ptCount val="5"/>
              <c:pt idx="0">
                <c:v>-0.5</c:v>
              </c:pt>
              <c:pt idx="1">
                <c:v>0</c:v>
              </c:pt>
              <c:pt idx="2">
                <c:v>0.5</c:v>
              </c:pt>
              <c:pt idx="3">
                <c:v>1</c:v>
              </c:pt>
              <c:pt idx="4">
                <c:v>2</c:v>
              </c:pt>
            </c:numLit>
          </c:xVal>
          <c:yVal>
            <c:numRef>
              <c:f>'Fig 6A'!$E$3:$E$7</c:f>
              <c:numCache>
                <c:formatCode>General</c:formatCode>
                <c:ptCount val="5"/>
                <c:pt idx="0">
                  <c:v>55.04</c:v>
                </c:pt>
                <c:pt idx="1">
                  <c:v>83.413333333333341</c:v>
                </c:pt>
                <c:pt idx="2">
                  <c:v>78.186666666666667</c:v>
                </c:pt>
                <c:pt idx="3">
                  <c:v>67.839999999999989</c:v>
                </c:pt>
                <c:pt idx="4">
                  <c:v>58.879999999999995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90D-AD47-B7B6-C4B53AD7C596}"/>
            </c:ext>
          </c:extLst>
        </c:ser>
        <c:ser>
          <c:idx val="1"/>
          <c:order val="1"/>
          <c:tx>
            <c:v>M059K</c:v>
          </c:tx>
          <c:errBars>
            <c:errDir val="y"/>
            <c:errBarType val="both"/>
            <c:errValType val="cust"/>
            <c:noEndCap val="0"/>
            <c:plus>
              <c:numRef>
                <c:f>'Fig 6A'!$F$8:$F$12</c:f>
                <c:numCache>
                  <c:formatCode>General</c:formatCode>
                  <c:ptCount val="5"/>
                  <c:pt idx="0">
                    <c:v>2.1306649979135552</c:v>
                  </c:pt>
                  <c:pt idx="1">
                    <c:v>2.4230008942081711</c:v>
                  </c:pt>
                  <c:pt idx="2">
                    <c:v>3.2685980684895006</c:v>
                  </c:pt>
                  <c:pt idx="3">
                    <c:v>7.8666214687966978</c:v>
                  </c:pt>
                  <c:pt idx="4">
                    <c:v>3.08596824351776</c:v>
                  </c:pt>
                </c:numCache>
              </c:numRef>
            </c:plus>
            <c:minus>
              <c:numRef>
                <c:f>'Fig 6A'!$F$8:$F$12</c:f>
                <c:numCache>
                  <c:formatCode>General</c:formatCode>
                  <c:ptCount val="5"/>
                  <c:pt idx="0">
                    <c:v>2.1306649979135552</c:v>
                  </c:pt>
                  <c:pt idx="1">
                    <c:v>2.4230008942081711</c:v>
                  </c:pt>
                  <c:pt idx="2">
                    <c:v>3.2685980684895006</c:v>
                  </c:pt>
                  <c:pt idx="3">
                    <c:v>7.8666214687966978</c:v>
                  </c:pt>
                  <c:pt idx="4">
                    <c:v>3.08596824351776</c:v>
                  </c:pt>
                </c:numCache>
              </c:numRef>
            </c:minus>
          </c:errBars>
          <c:xVal>
            <c:numLit>
              <c:formatCode>General</c:formatCode>
              <c:ptCount val="5"/>
              <c:pt idx="0">
                <c:v>-0.5</c:v>
              </c:pt>
              <c:pt idx="1">
                <c:v>0</c:v>
              </c:pt>
              <c:pt idx="2">
                <c:v>0.5</c:v>
              </c:pt>
              <c:pt idx="3">
                <c:v>1</c:v>
              </c:pt>
              <c:pt idx="4">
                <c:v>2</c:v>
              </c:pt>
            </c:numLit>
          </c:xVal>
          <c:yVal>
            <c:numRef>
              <c:f>'Fig 6A'!$E$8:$E$12</c:f>
              <c:numCache>
                <c:formatCode>General</c:formatCode>
                <c:ptCount val="5"/>
                <c:pt idx="0">
                  <c:v>56.853333333333332</c:v>
                </c:pt>
                <c:pt idx="1">
                  <c:v>81.706666666666663</c:v>
                </c:pt>
                <c:pt idx="2">
                  <c:v>66.026666666666671</c:v>
                </c:pt>
                <c:pt idx="3">
                  <c:v>58.45333333333334</c:v>
                </c:pt>
                <c:pt idx="4">
                  <c:v>49.28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90D-AD47-B7B6-C4B53AD7C5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91436680"/>
        <c:axId val="2091442152"/>
      </c:scatterChart>
      <c:valAx>
        <c:axId val="2091436680"/>
        <c:scaling>
          <c:orientation val="minMax"/>
          <c:max val="2"/>
          <c:min val="-0.5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SG"/>
                  <a:t>Repair time (hr)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2091442152"/>
        <c:crosses val="autoZero"/>
        <c:crossBetween val="midCat"/>
      </c:valAx>
      <c:valAx>
        <c:axId val="2091442152"/>
        <c:scaling>
          <c:orientation val="minMax"/>
          <c:max val="90"/>
          <c:min val="4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SG"/>
                  <a:t>Tail</a:t>
                </a:r>
                <a:r>
                  <a:rPr lang="en-SG" baseline="0"/>
                  <a:t> length (um)</a:t>
                </a:r>
                <a:endParaRPr lang="en-SG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2091436680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SG"/>
              <a:t>50Gy Neutral (3)</a:t>
            </a:r>
          </a:p>
        </c:rich>
      </c:tx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M059J</c:v>
          </c:tx>
          <c:errBars>
            <c:errDir val="y"/>
            <c:errBarType val="both"/>
            <c:errValType val="cust"/>
            <c:noEndCap val="0"/>
            <c:plus>
              <c:numRef>
                <c:f>'Fig 6A'!$I$3:$I$7</c:f>
                <c:numCache>
                  <c:formatCode>General</c:formatCode>
                  <c:ptCount val="5"/>
                  <c:pt idx="0">
                    <c:v>1.332266239658326</c:v>
                  </c:pt>
                  <c:pt idx="1">
                    <c:v>4.1641005431345324</c:v>
                  </c:pt>
                  <c:pt idx="2">
                    <c:v>6.5917928770049627</c:v>
                  </c:pt>
                  <c:pt idx="3">
                    <c:v>1.6932808390813394</c:v>
                  </c:pt>
                  <c:pt idx="4">
                    <c:v>3.5248451502631086</c:v>
                  </c:pt>
                </c:numCache>
              </c:numRef>
            </c:plus>
            <c:minus>
              <c:numRef>
                <c:f>'Fig 6A'!$I$3:$I$7</c:f>
                <c:numCache>
                  <c:formatCode>General</c:formatCode>
                  <c:ptCount val="5"/>
                  <c:pt idx="0">
                    <c:v>1.332266239658326</c:v>
                  </c:pt>
                  <c:pt idx="1">
                    <c:v>4.1641005431345324</c:v>
                  </c:pt>
                  <c:pt idx="2">
                    <c:v>6.5917928770049627</c:v>
                  </c:pt>
                  <c:pt idx="3">
                    <c:v>1.6932808390813394</c:v>
                  </c:pt>
                  <c:pt idx="4">
                    <c:v>3.5248451502631086</c:v>
                  </c:pt>
                </c:numCache>
              </c:numRef>
            </c:minus>
          </c:errBars>
          <c:xVal>
            <c:numLit>
              <c:formatCode>General</c:formatCode>
              <c:ptCount val="5"/>
              <c:pt idx="0">
                <c:v>-0.5</c:v>
              </c:pt>
              <c:pt idx="1">
                <c:v>0</c:v>
              </c:pt>
              <c:pt idx="2">
                <c:v>0.5</c:v>
              </c:pt>
              <c:pt idx="3">
                <c:v>1</c:v>
              </c:pt>
              <c:pt idx="4">
                <c:v>2</c:v>
              </c:pt>
            </c:numLit>
          </c:xVal>
          <c:yVal>
            <c:numRef>
              <c:f>'Fig 6A'!$H$3:$H$7</c:f>
              <c:numCache>
                <c:formatCode>General</c:formatCode>
                <c:ptCount val="5"/>
                <c:pt idx="0">
                  <c:v>64.426666666666677</c:v>
                </c:pt>
                <c:pt idx="1">
                  <c:v>105.38666666666666</c:v>
                </c:pt>
                <c:pt idx="2">
                  <c:v>95.466666666666683</c:v>
                </c:pt>
                <c:pt idx="3">
                  <c:v>83.2</c:v>
                </c:pt>
                <c:pt idx="4">
                  <c:v>64.213333333333324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15A-9647-9BAB-AFF6383506E3}"/>
            </c:ext>
          </c:extLst>
        </c:ser>
        <c:ser>
          <c:idx val="1"/>
          <c:order val="1"/>
          <c:tx>
            <c:v>M059K</c:v>
          </c:tx>
          <c:errBars>
            <c:errDir val="y"/>
            <c:errBarType val="both"/>
            <c:errValType val="cust"/>
            <c:noEndCap val="0"/>
            <c:plus>
              <c:numRef>
                <c:f>'Fig 6A'!$I$8:$I$12</c:f>
                <c:numCache>
                  <c:formatCode>General</c:formatCode>
                  <c:ptCount val="5"/>
                  <c:pt idx="0">
                    <c:v>3.2212626923821861</c:v>
                  </c:pt>
                  <c:pt idx="1">
                    <c:v>8.6419750828924151</c:v>
                  </c:pt>
                  <c:pt idx="2">
                    <c:v>2.9036069522807888</c:v>
                  </c:pt>
                  <c:pt idx="3">
                    <c:v>6.0912177217148749</c:v>
                  </c:pt>
                  <c:pt idx="4">
                    <c:v>3.910464593028983</c:v>
                  </c:pt>
                </c:numCache>
              </c:numRef>
            </c:plus>
            <c:minus>
              <c:numRef>
                <c:f>'Fig 6A'!$I$8:$I$12</c:f>
                <c:numCache>
                  <c:formatCode>General</c:formatCode>
                  <c:ptCount val="5"/>
                  <c:pt idx="0">
                    <c:v>3.2212626923821861</c:v>
                  </c:pt>
                  <c:pt idx="1">
                    <c:v>8.6419750828924151</c:v>
                  </c:pt>
                  <c:pt idx="2">
                    <c:v>2.9036069522807888</c:v>
                  </c:pt>
                  <c:pt idx="3">
                    <c:v>6.0912177217148749</c:v>
                  </c:pt>
                  <c:pt idx="4">
                    <c:v>3.910464593028983</c:v>
                  </c:pt>
                </c:numCache>
              </c:numRef>
            </c:minus>
          </c:errBars>
          <c:xVal>
            <c:numLit>
              <c:formatCode>General</c:formatCode>
              <c:ptCount val="5"/>
              <c:pt idx="0">
                <c:v>-0.5</c:v>
              </c:pt>
              <c:pt idx="1">
                <c:v>0</c:v>
              </c:pt>
              <c:pt idx="2">
                <c:v>0.5</c:v>
              </c:pt>
              <c:pt idx="3">
                <c:v>1</c:v>
              </c:pt>
              <c:pt idx="4">
                <c:v>2</c:v>
              </c:pt>
            </c:numLit>
          </c:xVal>
          <c:yVal>
            <c:numRef>
              <c:f>'Fig 6A'!$H$8:$H$12</c:f>
              <c:numCache>
                <c:formatCode>General</c:formatCode>
                <c:ptCount val="5"/>
                <c:pt idx="0">
                  <c:v>60.586666666666666</c:v>
                </c:pt>
                <c:pt idx="1">
                  <c:v>98.133333333333326</c:v>
                </c:pt>
                <c:pt idx="2">
                  <c:v>74.133333333333326</c:v>
                </c:pt>
                <c:pt idx="3">
                  <c:v>59.413333333333334</c:v>
                </c:pt>
                <c:pt idx="4">
                  <c:v>51.626666666666665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15A-9647-9BAB-AFF6383506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145570680"/>
        <c:axId val="-2145565208"/>
      </c:scatterChart>
      <c:valAx>
        <c:axId val="-2145570680"/>
        <c:scaling>
          <c:orientation val="minMax"/>
          <c:max val="2"/>
          <c:min val="-0.5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SG"/>
                  <a:t>Repair time (hr)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-2145565208"/>
        <c:crosses val="autoZero"/>
        <c:crossBetween val="midCat"/>
      </c:valAx>
      <c:valAx>
        <c:axId val="-2145565208"/>
        <c:scaling>
          <c:orientation val="minMax"/>
          <c:max val="110"/>
          <c:min val="4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SG"/>
                  <a:t>Tail</a:t>
                </a:r>
                <a:r>
                  <a:rPr lang="en-SG" baseline="0"/>
                  <a:t> length (um)</a:t>
                </a:r>
                <a:endParaRPr lang="en-SG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-2145570680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v>M059J (DNA-PKcs -/-)</c:v>
          </c:tx>
          <c:errBars>
            <c:errDir val="y"/>
            <c:errBarType val="both"/>
            <c:errValType val="cust"/>
            <c:noEndCap val="0"/>
            <c:plus>
              <c:numRef>
                <c:f>'Fig 6A'!$M$3:$M$7</c:f>
                <c:numCache>
                  <c:formatCode>General</c:formatCode>
                  <c:ptCount val="5"/>
                  <c:pt idx="0">
                    <c:v>4.9052493927361391</c:v>
                  </c:pt>
                  <c:pt idx="1">
                    <c:v>9.3187441531889412</c:v>
                  </c:pt>
                  <c:pt idx="2">
                    <c:v>5.9073605478229716</c:v>
                  </c:pt>
                  <c:pt idx="3">
                    <c:v>6.3795227965037684</c:v>
                  </c:pt>
                  <c:pt idx="4">
                    <c:v>5.722125134019981</c:v>
                  </c:pt>
                </c:numCache>
              </c:numRef>
            </c:plus>
            <c:minus>
              <c:numRef>
                <c:f>'Fig 6A'!$M$3:$M$7</c:f>
                <c:numCache>
                  <c:formatCode>General</c:formatCode>
                  <c:ptCount val="5"/>
                  <c:pt idx="0">
                    <c:v>4.9052493927361391</c:v>
                  </c:pt>
                  <c:pt idx="1">
                    <c:v>9.3187441531889412</c:v>
                  </c:pt>
                  <c:pt idx="2">
                    <c:v>5.9073605478229716</c:v>
                  </c:pt>
                  <c:pt idx="3">
                    <c:v>6.3795227965037684</c:v>
                  </c:pt>
                  <c:pt idx="4">
                    <c:v>5.722125134019981</c:v>
                  </c:pt>
                </c:numCache>
              </c:numRef>
            </c:minus>
          </c:errBars>
          <c:xVal>
            <c:numLit>
              <c:formatCode>General</c:formatCode>
              <c:ptCount val="5"/>
              <c:pt idx="0">
                <c:v>-0.5</c:v>
              </c:pt>
              <c:pt idx="1">
                <c:v>0</c:v>
              </c:pt>
              <c:pt idx="2">
                <c:v>0.5</c:v>
              </c:pt>
              <c:pt idx="3">
                <c:v>1</c:v>
              </c:pt>
              <c:pt idx="4">
                <c:v>2</c:v>
              </c:pt>
            </c:numLit>
          </c:xVal>
          <c:yVal>
            <c:numRef>
              <c:f>'Fig 6A'!$K$3:$K$7</c:f>
              <c:numCache>
                <c:formatCode>General</c:formatCode>
                <c:ptCount val="5"/>
                <c:pt idx="0">
                  <c:v>63.822222222222223</c:v>
                </c:pt>
                <c:pt idx="1">
                  <c:v>101.22666666666667</c:v>
                </c:pt>
                <c:pt idx="2">
                  <c:v>89.991111111111124</c:v>
                </c:pt>
                <c:pt idx="3">
                  <c:v>80.106666666666669</c:v>
                </c:pt>
                <c:pt idx="4">
                  <c:v>67.057777777777758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B9F-B147-A9A2-74041D415329}"/>
            </c:ext>
          </c:extLst>
        </c:ser>
        <c:ser>
          <c:idx val="1"/>
          <c:order val="1"/>
          <c:tx>
            <c:v>M059K (WT)</c:v>
          </c:tx>
          <c:errBars>
            <c:errDir val="y"/>
            <c:errBarType val="both"/>
            <c:errValType val="cust"/>
            <c:noEndCap val="0"/>
            <c:plus>
              <c:numRef>
                <c:f>'Fig 6A'!$M$8:$M$12</c:f>
                <c:numCache>
                  <c:formatCode>General</c:formatCode>
                  <c:ptCount val="5"/>
                  <c:pt idx="0">
                    <c:v>4.9021557364284059</c:v>
                  </c:pt>
                  <c:pt idx="1">
                    <c:v>5.8845250078405851</c:v>
                  </c:pt>
                  <c:pt idx="2">
                    <c:v>3.166640935567973</c:v>
                  </c:pt>
                  <c:pt idx="3">
                    <c:v>3.3359752493382642</c:v>
                  </c:pt>
                  <c:pt idx="4">
                    <c:v>1.3857546858599181</c:v>
                  </c:pt>
                </c:numCache>
              </c:numRef>
            </c:plus>
            <c:minus>
              <c:numRef>
                <c:f>'Fig 6A'!$M$8:$M$12</c:f>
                <c:numCache>
                  <c:formatCode>General</c:formatCode>
                  <c:ptCount val="5"/>
                  <c:pt idx="0">
                    <c:v>4.9021557364284059</c:v>
                  </c:pt>
                  <c:pt idx="1">
                    <c:v>5.8845250078405851</c:v>
                  </c:pt>
                  <c:pt idx="2">
                    <c:v>3.166640935567973</c:v>
                  </c:pt>
                  <c:pt idx="3">
                    <c:v>3.3359752493382642</c:v>
                  </c:pt>
                  <c:pt idx="4">
                    <c:v>1.3857546858599181</c:v>
                  </c:pt>
                </c:numCache>
              </c:numRef>
            </c:minus>
          </c:errBars>
          <c:xVal>
            <c:numLit>
              <c:formatCode>General</c:formatCode>
              <c:ptCount val="5"/>
              <c:pt idx="0">
                <c:v>-0.5</c:v>
              </c:pt>
              <c:pt idx="1">
                <c:v>0</c:v>
              </c:pt>
              <c:pt idx="2">
                <c:v>0.5</c:v>
              </c:pt>
              <c:pt idx="3">
                <c:v>1</c:v>
              </c:pt>
              <c:pt idx="4">
                <c:v>2</c:v>
              </c:pt>
            </c:numLit>
          </c:xVal>
          <c:yVal>
            <c:numRef>
              <c:f>'Fig 6A'!$K$8:$K$12</c:f>
              <c:numCache>
                <c:formatCode>General</c:formatCode>
                <c:ptCount val="5"/>
                <c:pt idx="0">
                  <c:v>63.502222222222223</c:v>
                </c:pt>
                <c:pt idx="1">
                  <c:v>93.404444444444437</c:v>
                </c:pt>
                <c:pt idx="2">
                  <c:v>72.213333333333324</c:v>
                </c:pt>
                <c:pt idx="3">
                  <c:v>62.257777777777768</c:v>
                </c:pt>
                <c:pt idx="4">
                  <c:v>51.662222222222226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B9F-B147-A9A2-74041D4153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145529112"/>
        <c:axId val="-2145523592"/>
      </c:scatterChart>
      <c:valAx>
        <c:axId val="-2145529112"/>
        <c:scaling>
          <c:orientation val="minMax"/>
          <c:max val="2"/>
          <c:min val="-0.5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SG"/>
                  <a:t>Repair time (hr)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-2145523592"/>
        <c:crosses val="autoZero"/>
        <c:crossBetween val="midCat"/>
      </c:valAx>
      <c:valAx>
        <c:axId val="-2145523592"/>
        <c:scaling>
          <c:orientation val="minMax"/>
          <c:max val="120"/>
          <c:min val="4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SG"/>
                  <a:t>Tail</a:t>
                </a:r>
                <a:r>
                  <a:rPr lang="en-SG" baseline="0"/>
                  <a:t> length (um)</a:t>
                </a:r>
                <a:endParaRPr lang="en-SG"/>
              </a:p>
            </c:rich>
          </c:tx>
          <c:layout>
            <c:manualLayout>
              <c:xMode val="edge"/>
              <c:yMode val="edge"/>
              <c:x val="2.0071684587813599E-2"/>
              <c:y val="0.242745861469878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crossAx val="-2145529112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1" l="0.70000000000000095" r="0.70000000000000095" t="0.750000000000001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0</xdr:rowOff>
    </xdr:from>
    <xdr:to>
      <xdr:col>6</xdr:col>
      <xdr:colOff>428625</xdr:colOff>
      <xdr:row>26</xdr:row>
      <xdr:rowOff>111918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0</xdr:colOff>
      <xdr:row>13</xdr:row>
      <xdr:rowOff>0</xdr:rowOff>
    </xdr:from>
    <xdr:to>
      <xdr:col>13</xdr:col>
      <xdr:colOff>428625</xdr:colOff>
      <xdr:row>26</xdr:row>
      <xdr:rowOff>111918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0</xdr:colOff>
      <xdr:row>13</xdr:row>
      <xdr:rowOff>0</xdr:rowOff>
    </xdr:from>
    <xdr:to>
      <xdr:col>20</xdr:col>
      <xdr:colOff>428625</xdr:colOff>
      <xdr:row>26</xdr:row>
      <xdr:rowOff>111918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0</xdr:colOff>
      <xdr:row>28</xdr:row>
      <xdr:rowOff>0</xdr:rowOff>
    </xdr:from>
    <xdr:to>
      <xdr:col>13</xdr:col>
      <xdr:colOff>428625</xdr:colOff>
      <xdr:row>41</xdr:row>
      <xdr:rowOff>111919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5"/>
  <sheetViews>
    <sheetView topLeftCell="A2" zoomScale="80" zoomScaleNormal="80" zoomScalePageLayoutView="80" workbookViewId="0">
      <selection activeCell="K18" sqref="K18"/>
    </sheetView>
  </sheetViews>
  <sheetFormatPr baseColWidth="10" defaultColWidth="11" defaultRowHeight="16" x14ac:dyDescent="0.2"/>
  <sheetData>
    <row r="1" spans="1:13" x14ac:dyDescent="0.2">
      <c r="B1" t="s">
        <v>12</v>
      </c>
      <c r="F1" t="s">
        <v>13</v>
      </c>
      <c r="J1" t="s">
        <v>14</v>
      </c>
    </row>
    <row r="3" spans="1:13" x14ac:dyDescent="0.2">
      <c r="A3" t="s">
        <v>4</v>
      </c>
      <c r="B3">
        <v>68.48</v>
      </c>
      <c r="C3">
        <v>11.432190784095599</v>
      </c>
      <c r="D3">
        <f>AVERAGE(B3:B5)</f>
        <v>72</v>
      </c>
      <c r="E3">
        <f>STDEV(B3:B5)</f>
        <v>3.1516344965747511</v>
      </c>
      <c r="F3">
        <v>55.68</v>
      </c>
      <c r="G3">
        <v>10.666031186744</v>
      </c>
      <c r="H3">
        <f>AVERAGE(F3:F5)</f>
        <v>55.04</v>
      </c>
      <c r="I3">
        <f>STDEV(F3:F5)</f>
        <v>1.1085125168440826</v>
      </c>
      <c r="J3">
        <v>64</v>
      </c>
      <c r="K3">
        <v>7.53739395894282</v>
      </c>
      <c r="L3">
        <f>AVERAGE(J3:J5)</f>
        <v>64.426666666666677</v>
      </c>
      <c r="M3">
        <f>STDEV(J3:J5)</f>
        <v>1.332266239658326</v>
      </c>
    </row>
    <row r="4" spans="1:13" x14ac:dyDescent="0.2">
      <c r="B4">
        <v>74.56</v>
      </c>
      <c r="C4">
        <v>9.8487871400533997</v>
      </c>
      <c r="F4">
        <v>55.68</v>
      </c>
      <c r="G4">
        <v>11.549782290924</v>
      </c>
      <c r="J4">
        <v>65.92</v>
      </c>
      <c r="K4">
        <v>7.4413151401141997</v>
      </c>
    </row>
    <row r="5" spans="1:13" x14ac:dyDescent="0.2">
      <c r="B5">
        <v>72.959999999999994</v>
      </c>
      <c r="C5">
        <v>6.5389711728986804</v>
      </c>
      <c r="F5">
        <v>53.76</v>
      </c>
      <c r="G5">
        <v>8.0315061114559096</v>
      </c>
      <c r="J5">
        <v>63.36</v>
      </c>
      <c r="K5">
        <v>6.2486292371203396</v>
      </c>
    </row>
    <row r="6" spans="1:13" x14ac:dyDescent="0.2">
      <c r="A6" t="s">
        <v>0</v>
      </c>
      <c r="B6">
        <v>124.8</v>
      </c>
      <c r="C6">
        <v>26.157361160047099</v>
      </c>
      <c r="D6">
        <f>AVERAGE(B6:B8)</f>
        <v>114.88</v>
      </c>
      <c r="E6">
        <f>STDEV(B6:B8)</f>
        <v>9.1129797541748125</v>
      </c>
      <c r="F6">
        <v>90.88</v>
      </c>
      <c r="G6">
        <v>15.0739322276648</v>
      </c>
      <c r="H6">
        <f>AVERAGE(F6:F8)</f>
        <v>83.413333333333341</v>
      </c>
      <c r="I6">
        <f>STDEV(F6:F8)</f>
        <v>7.0786816098291432</v>
      </c>
      <c r="J6">
        <v>105.6</v>
      </c>
      <c r="K6">
        <v>9.7937221698082695</v>
      </c>
      <c r="L6">
        <f>AVERAGE(J6:J8)</f>
        <v>105.38666666666666</v>
      </c>
      <c r="M6">
        <f>STDEV(J6:J8)</f>
        <v>4.1641005431345324</v>
      </c>
    </row>
    <row r="7" spans="1:13" x14ac:dyDescent="0.2">
      <c r="B7">
        <v>106.88</v>
      </c>
      <c r="C7">
        <v>16.691087828635499</v>
      </c>
      <c r="F7">
        <v>82.56</v>
      </c>
      <c r="G7">
        <v>9.8101065898566002</v>
      </c>
      <c r="J7">
        <v>101.12</v>
      </c>
      <c r="K7">
        <v>18.3103175803281</v>
      </c>
    </row>
    <row r="8" spans="1:13" x14ac:dyDescent="0.2">
      <c r="B8">
        <v>112.96</v>
      </c>
      <c r="C8">
        <v>23.258323623549899</v>
      </c>
      <c r="F8">
        <v>76.8</v>
      </c>
      <c r="G8">
        <v>6.2815709287831298</v>
      </c>
      <c r="J8">
        <v>109.44</v>
      </c>
      <c r="K8">
        <v>20.817368314208501</v>
      </c>
    </row>
    <row r="9" spans="1:13" s="1" customFormat="1" x14ac:dyDescent="0.2">
      <c r="A9" s="1" t="s">
        <v>1</v>
      </c>
      <c r="B9" s="1">
        <v>115.2</v>
      </c>
      <c r="C9" s="1">
        <v>23.240363355354202</v>
      </c>
      <c r="D9" s="1">
        <f>AVERAGE(B9:B11)</f>
        <v>96.32</v>
      </c>
      <c r="E9" s="1">
        <f>STDEV(B9:B11)</f>
        <v>16.388874274946453</v>
      </c>
      <c r="F9" s="1">
        <v>77.760000000000005</v>
      </c>
      <c r="G9" s="1">
        <v>20.421717067866702</v>
      </c>
      <c r="H9" s="1">
        <f>AVERAGE(F9:F11)</f>
        <v>78.186666666666667</v>
      </c>
      <c r="I9" s="1">
        <f>STDEV(F9:F11)</f>
        <v>3.5393408049145751</v>
      </c>
      <c r="J9" s="1">
        <v>97.92</v>
      </c>
      <c r="K9" s="1">
        <v>10.228670202799901</v>
      </c>
      <c r="L9" s="1">
        <f>AVERAGE(J9:J11)</f>
        <v>95.466666666666683</v>
      </c>
      <c r="M9" s="1">
        <f>STDEV(J9:J11)</f>
        <v>6.5917928770049627</v>
      </c>
    </row>
    <row r="10" spans="1:13" x14ac:dyDescent="0.2">
      <c r="B10">
        <v>88</v>
      </c>
      <c r="C10">
        <v>19.324090228466002</v>
      </c>
      <c r="F10">
        <v>74.88</v>
      </c>
      <c r="G10">
        <v>13.4560717006357</v>
      </c>
      <c r="J10">
        <v>88</v>
      </c>
      <c r="K10">
        <v>20.265303212281701</v>
      </c>
    </row>
    <row r="11" spans="1:13" x14ac:dyDescent="0.2">
      <c r="B11">
        <v>85.76</v>
      </c>
      <c r="C11">
        <v>23.4544938124872</v>
      </c>
      <c r="F11">
        <v>81.92</v>
      </c>
      <c r="G11">
        <v>11.815076142049399</v>
      </c>
      <c r="J11">
        <v>100.48</v>
      </c>
      <c r="K11">
        <v>14.227066649683801</v>
      </c>
    </row>
    <row r="12" spans="1:13" x14ac:dyDescent="0.2">
      <c r="A12" t="s">
        <v>2</v>
      </c>
      <c r="B12">
        <v>88</v>
      </c>
      <c r="C12">
        <v>12.469328771028501</v>
      </c>
      <c r="D12">
        <f>AVERAGE(B12:B14)</f>
        <v>89.279999999999987</v>
      </c>
      <c r="E12">
        <f>STDEV(B12:B14)</f>
        <v>7.1267383844224268</v>
      </c>
      <c r="F12">
        <v>63.04</v>
      </c>
      <c r="G12">
        <v>22.701261919849799</v>
      </c>
      <c r="H12">
        <f>AVERAGE(F12:F14)</f>
        <v>67.839999999999989</v>
      </c>
      <c r="I12">
        <f>STDEV(F12:F14)</f>
        <v>10.903504023936582</v>
      </c>
      <c r="J12">
        <v>83.84</v>
      </c>
      <c r="K12">
        <v>24.4832462115412</v>
      </c>
      <c r="L12">
        <f>AVERAGE(J12:J14)</f>
        <v>83.2</v>
      </c>
      <c r="M12">
        <f>STDEV(J12:J14)</f>
        <v>1.6932808390813394</v>
      </c>
    </row>
    <row r="13" spans="1:13" x14ac:dyDescent="0.2">
      <c r="B13">
        <v>96.96</v>
      </c>
      <c r="C13">
        <v>10.540748352189</v>
      </c>
      <c r="F13">
        <v>80.319999999999993</v>
      </c>
      <c r="G13">
        <v>24.001476877635898</v>
      </c>
      <c r="J13">
        <v>81.28</v>
      </c>
      <c r="K13">
        <v>20.869167946045</v>
      </c>
    </row>
    <row r="14" spans="1:13" x14ac:dyDescent="0.2">
      <c r="B14">
        <v>82.88</v>
      </c>
      <c r="C14">
        <v>24.067363706677</v>
      </c>
      <c r="F14">
        <v>60.16</v>
      </c>
      <c r="G14">
        <v>18.342420498494501</v>
      </c>
      <c r="J14">
        <v>84.48</v>
      </c>
      <c r="K14">
        <v>14.987447739478201</v>
      </c>
    </row>
    <row r="15" spans="1:13" x14ac:dyDescent="0.2">
      <c r="A15" t="s">
        <v>3</v>
      </c>
      <c r="B15">
        <v>84.8</v>
      </c>
      <c r="C15">
        <v>15.6636412743338</v>
      </c>
      <c r="D15">
        <f>AVERAGE(B15:B17)</f>
        <v>78.08</v>
      </c>
      <c r="E15">
        <f>STDEV(B15:B17)</f>
        <v>6.4239551679631122</v>
      </c>
      <c r="F15">
        <v>72.959999999999994</v>
      </c>
      <c r="G15">
        <v>19.6303629118758</v>
      </c>
      <c r="H15">
        <f>AVERAGE(F15:F17)</f>
        <v>58.879999999999995</v>
      </c>
      <c r="I15">
        <f>STDEV(F15:F17)</f>
        <v>12.21042177813694</v>
      </c>
      <c r="J15">
        <v>65.92</v>
      </c>
      <c r="K15">
        <v>14.5397928375055</v>
      </c>
      <c r="L15">
        <f>AVERAGE(J15:J17)</f>
        <v>64.213333333333324</v>
      </c>
      <c r="M15">
        <f>STDEV(J15:J17)</f>
        <v>3.5248451502631086</v>
      </c>
    </row>
    <row r="16" spans="1:13" x14ac:dyDescent="0.2">
      <c r="B16">
        <v>77.44</v>
      </c>
      <c r="C16">
        <v>27.8191964712803</v>
      </c>
      <c r="F16">
        <v>51.2</v>
      </c>
      <c r="G16">
        <v>19.296344355719398</v>
      </c>
      <c r="J16">
        <v>60.16</v>
      </c>
      <c r="K16">
        <v>17.065333281245898</v>
      </c>
    </row>
    <row r="17" spans="1:13" x14ac:dyDescent="0.2">
      <c r="B17">
        <v>72</v>
      </c>
      <c r="C17">
        <v>31.231300538615599</v>
      </c>
      <c r="F17">
        <v>52.48</v>
      </c>
      <c r="G17">
        <v>18.036356933387999</v>
      </c>
      <c r="J17">
        <v>66.56</v>
      </c>
      <c r="K17">
        <v>25.328156664076399</v>
      </c>
    </row>
    <row r="18" spans="1:13" x14ac:dyDescent="0.2">
      <c r="A18" t="s">
        <v>9</v>
      </c>
      <c r="B18">
        <v>72.319999999999993</v>
      </c>
      <c r="C18">
        <v>11.5034561341496</v>
      </c>
      <c r="D18">
        <f>AVERAGE(B18:B20)</f>
        <v>73.066666666666663</v>
      </c>
      <c r="E18">
        <f>STDEV(B18:B20)</f>
        <v>3.7363797094692264</v>
      </c>
      <c r="F18">
        <v>56.32</v>
      </c>
      <c r="G18">
        <v>7.6529403030564804</v>
      </c>
      <c r="H18">
        <f>AVERAGE(F18:F20)</f>
        <v>56.853333333333332</v>
      </c>
      <c r="I18">
        <f>STDEV(F18:F20)</f>
        <v>2.1306649979134078</v>
      </c>
      <c r="J18">
        <v>60.16</v>
      </c>
      <c r="K18">
        <v>10.7163352698654</v>
      </c>
      <c r="L18">
        <f>AVERAGE(J18:J20)</f>
        <v>60.586666666666666</v>
      </c>
      <c r="M18">
        <f>STDEV(J18:J20)</f>
        <v>3.2212626923821861</v>
      </c>
    </row>
    <row r="19" spans="1:13" x14ac:dyDescent="0.2">
      <c r="B19">
        <v>77.12</v>
      </c>
      <c r="C19">
        <v>13.392850353069401</v>
      </c>
      <c r="F19">
        <v>59.2</v>
      </c>
      <c r="G19">
        <v>8.5428201234355701</v>
      </c>
      <c r="J19">
        <v>57.6</v>
      </c>
      <c r="K19">
        <v>9.2048186138720691</v>
      </c>
    </row>
    <row r="20" spans="1:13" x14ac:dyDescent="0.2">
      <c r="B20">
        <v>69.760000000000005</v>
      </c>
      <c r="C20">
        <v>9.1128299300125999</v>
      </c>
      <c r="F20">
        <v>55.04</v>
      </c>
      <c r="G20">
        <v>16.614175765401001</v>
      </c>
      <c r="J20">
        <v>64</v>
      </c>
      <c r="K20">
        <v>11.417025981817799</v>
      </c>
    </row>
    <row r="21" spans="1:13" x14ac:dyDescent="0.2">
      <c r="A21" t="s">
        <v>5</v>
      </c>
      <c r="B21">
        <v>115.84</v>
      </c>
      <c r="C21">
        <v>10.2159718088883</v>
      </c>
      <c r="D21">
        <f>AVERAGE(B21:B23)</f>
        <v>100.37333333333333</v>
      </c>
      <c r="E21">
        <f>STDEV(B21:B23)</f>
        <v>16.386791428871383</v>
      </c>
      <c r="F21">
        <v>84.48</v>
      </c>
      <c r="G21">
        <v>13.067345625379399</v>
      </c>
      <c r="H21">
        <f>AVERAGE(F21:F23)</f>
        <v>81.706666666666663</v>
      </c>
      <c r="I21">
        <f>STDEV(F21:F23)</f>
        <v>2.4230008942081191</v>
      </c>
      <c r="J21">
        <v>97.92</v>
      </c>
      <c r="K21">
        <v>13.9833775605181</v>
      </c>
      <c r="L21">
        <f>AVERAGE(J21:J23)</f>
        <v>98.133333333333326</v>
      </c>
      <c r="M21">
        <f>STDEV(J21:J23)</f>
        <v>8.6419750828924151</v>
      </c>
    </row>
    <row r="22" spans="1:13" x14ac:dyDescent="0.2">
      <c r="B22">
        <v>102.08</v>
      </c>
      <c r="C22">
        <v>21.048324948981001</v>
      </c>
      <c r="F22">
        <v>80.64</v>
      </c>
      <c r="G22">
        <v>14.9739583467909</v>
      </c>
      <c r="J22">
        <v>106.88</v>
      </c>
      <c r="K22">
        <v>20.353945399684399</v>
      </c>
    </row>
    <row r="23" spans="1:13" x14ac:dyDescent="0.2">
      <c r="B23">
        <v>83.2</v>
      </c>
      <c r="C23">
        <v>35.456231046178601</v>
      </c>
      <c r="F23">
        <v>80</v>
      </c>
      <c r="G23">
        <v>14.658079482580501</v>
      </c>
      <c r="J23">
        <v>89.6</v>
      </c>
      <c r="K23">
        <v>17.1328155294268</v>
      </c>
    </row>
    <row r="24" spans="1:13" s="1" customFormat="1" x14ac:dyDescent="0.2">
      <c r="A24" s="1" t="s">
        <v>6</v>
      </c>
      <c r="B24" s="1">
        <v>78.72</v>
      </c>
      <c r="C24" s="1">
        <v>20.042230324084102</v>
      </c>
      <c r="D24" s="1">
        <f>AVERAGE(B24:B26)</f>
        <v>76.48</v>
      </c>
      <c r="E24" s="1">
        <f>STDEV(B24:B26)</f>
        <v>2.6193128869991873</v>
      </c>
      <c r="F24" s="1">
        <v>69.760000000000005</v>
      </c>
      <c r="G24" s="1">
        <v>11.3337236011236</v>
      </c>
      <c r="H24" s="1">
        <f>AVERAGE(F24:F26)</f>
        <v>66.026666666666671</v>
      </c>
      <c r="I24" s="1">
        <f>STDEV(F24:F26)</f>
        <v>3.2685980684895095</v>
      </c>
      <c r="J24" s="1">
        <v>72</v>
      </c>
      <c r="K24" s="1">
        <v>9.3283588475078894</v>
      </c>
      <c r="L24" s="1">
        <f>AVERAGE(J24:J26)</f>
        <v>74.133333333333326</v>
      </c>
      <c r="M24" s="1">
        <f>STDEV(J24:J26)</f>
        <v>2.9036069522807888</v>
      </c>
    </row>
    <row r="25" spans="1:13" x14ac:dyDescent="0.2">
      <c r="B25">
        <v>77.12</v>
      </c>
      <c r="C25">
        <v>18.275110068067999</v>
      </c>
      <c r="F25">
        <v>64.64</v>
      </c>
      <c r="G25">
        <v>9.23544461460504</v>
      </c>
      <c r="J25">
        <v>77.44</v>
      </c>
      <c r="K25">
        <v>15.6981818783487</v>
      </c>
    </row>
    <row r="26" spans="1:13" x14ac:dyDescent="0.2">
      <c r="B26">
        <v>73.599999999999994</v>
      </c>
      <c r="C26">
        <v>13.189458480914301</v>
      </c>
      <c r="F26">
        <v>63.68</v>
      </c>
      <c r="G26">
        <v>15.4233692817101</v>
      </c>
      <c r="J26">
        <v>72.959999999999994</v>
      </c>
      <c r="K26">
        <v>13.7162360517954</v>
      </c>
    </row>
    <row r="27" spans="1:13" x14ac:dyDescent="0.2">
      <c r="A27" t="s">
        <v>7</v>
      </c>
      <c r="B27">
        <v>66.56</v>
      </c>
      <c r="C27">
        <v>14.1170598749242</v>
      </c>
      <c r="D27">
        <f>AVERAGE(B27:B29)</f>
        <v>68.906666666666652</v>
      </c>
      <c r="E27">
        <f>STDEV(B27:B29)</f>
        <v>5.5085872357014889</v>
      </c>
      <c r="F27">
        <v>59.2</v>
      </c>
      <c r="G27">
        <v>10.391885074532899</v>
      </c>
      <c r="H27">
        <f>AVERAGE(F27:F29)</f>
        <v>58.45333333333334</v>
      </c>
      <c r="I27">
        <f>STDEV(F27:F29)</f>
        <v>7.8666214687966978</v>
      </c>
      <c r="J27">
        <v>59.84</v>
      </c>
      <c r="K27">
        <v>17.823693594015101</v>
      </c>
      <c r="L27">
        <f>AVERAGE(J27:J29)</f>
        <v>59.413333333333334</v>
      </c>
      <c r="M27">
        <f>STDEV(J27:J29)</f>
        <v>6.0912177217148749</v>
      </c>
    </row>
    <row r="28" spans="1:13" x14ac:dyDescent="0.2">
      <c r="B28">
        <v>64.959999999999994</v>
      </c>
      <c r="C28">
        <v>19.050784005962299</v>
      </c>
      <c r="F28">
        <v>65.92</v>
      </c>
      <c r="G28">
        <v>10.4870205492313</v>
      </c>
      <c r="J28">
        <v>65.28</v>
      </c>
      <c r="K28">
        <v>10.2012600528889</v>
      </c>
    </row>
    <row r="29" spans="1:13" x14ac:dyDescent="0.2">
      <c r="B29">
        <v>75.2</v>
      </c>
      <c r="C29">
        <v>26.7954224946476</v>
      </c>
      <c r="F29">
        <v>50.24</v>
      </c>
      <c r="G29">
        <v>27.803138257572598</v>
      </c>
      <c r="J29">
        <v>53.12</v>
      </c>
      <c r="K29">
        <v>10.9402477555301</v>
      </c>
    </row>
    <row r="30" spans="1:13" x14ac:dyDescent="0.2">
      <c r="A30" t="s">
        <v>8</v>
      </c>
      <c r="B30">
        <v>53.12</v>
      </c>
      <c r="C30">
        <v>9.2949695264709593</v>
      </c>
      <c r="D30">
        <f>AVERAGE(B30:B32)</f>
        <v>54.080000000000005</v>
      </c>
      <c r="E30">
        <f>STDEV(B30:B32)</f>
        <v>5.0291947665605488</v>
      </c>
      <c r="F30">
        <v>50.56</v>
      </c>
      <c r="G30">
        <v>8.7596651381964001</v>
      </c>
      <c r="H30">
        <f>AVERAGE(F30:F32)</f>
        <v>49.28</v>
      </c>
      <c r="I30">
        <f>STDEV(F30:F32)</f>
        <v>3.0859682435177485</v>
      </c>
      <c r="J30">
        <v>55.04</v>
      </c>
      <c r="K30">
        <v>8.6813823784003397</v>
      </c>
      <c r="L30">
        <f>AVERAGE(J30:J32)</f>
        <v>51.626666666666665</v>
      </c>
      <c r="M30">
        <f>STDEV(J30:J32)</f>
        <v>3.910464593028983</v>
      </c>
    </row>
    <row r="31" spans="1:13" x14ac:dyDescent="0.2">
      <c r="B31">
        <v>59.52</v>
      </c>
      <c r="C31">
        <v>24.6741288781881</v>
      </c>
      <c r="F31">
        <v>51.52</v>
      </c>
      <c r="G31">
        <v>13.0363631291999</v>
      </c>
      <c r="J31">
        <v>52.48</v>
      </c>
      <c r="K31">
        <v>6.0415156302960202</v>
      </c>
    </row>
    <row r="32" spans="1:13" x14ac:dyDescent="0.2">
      <c r="B32">
        <v>49.6</v>
      </c>
      <c r="C32">
        <v>14.7169241637682</v>
      </c>
      <c r="F32">
        <v>45.76</v>
      </c>
      <c r="G32">
        <v>7.82381815833629</v>
      </c>
      <c r="J32">
        <v>47.36</v>
      </c>
      <c r="K32">
        <v>10.7252638107192</v>
      </c>
    </row>
    <row r="36" spans="2:3" x14ac:dyDescent="0.2">
      <c r="B36">
        <v>64.426666666666677</v>
      </c>
      <c r="C36">
        <v>1.332266239658326</v>
      </c>
    </row>
    <row r="37" spans="2:3" x14ac:dyDescent="0.2">
      <c r="B37">
        <v>105.38666666666666</v>
      </c>
      <c r="C37">
        <v>4.1641005431345324</v>
      </c>
    </row>
    <row r="38" spans="2:3" x14ac:dyDescent="0.2">
      <c r="B38">
        <v>95.466666666666683</v>
      </c>
      <c r="C38">
        <v>6.5917928770049627</v>
      </c>
    </row>
    <row r="39" spans="2:3" x14ac:dyDescent="0.2">
      <c r="B39">
        <v>83.2</v>
      </c>
      <c r="C39">
        <v>1.6932808390813394</v>
      </c>
    </row>
    <row r="40" spans="2:3" x14ac:dyDescent="0.2">
      <c r="B40">
        <v>64.213333333333324</v>
      </c>
      <c r="C40">
        <v>3.5248451502631086</v>
      </c>
    </row>
    <row r="41" spans="2:3" x14ac:dyDescent="0.2">
      <c r="B41">
        <v>60.586666666666666</v>
      </c>
      <c r="C41">
        <v>3.2212626923821861</v>
      </c>
    </row>
    <row r="42" spans="2:3" x14ac:dyDescent="0.2">
      <c r="B42">
        <v>98.133333333333326</v>
      </c>
      <c r="C42">
        <v>8.6419750828924151</v>
      </c>
    </row>
    <row r="43" spans="2:3" x14ac:dyDescent="0.2">
      <c r="B43">
        <v>74.133333333333326</v>
      </c>
      <c r="C43">
        <v>2.9036069522807888</v>
      </c>
    </row>
    <row r="44" spans="2:3" x14ac:dyDescent="0.2">
      <c r="B44">
        <v>59.413333333333334</v>
      </c>
      <c r="C44">
        <v>6.0912177217148749</v>
      </c>
    </row>
    <row r="45" spans="2:3" x14ac:dyDescent="0.2">
      <c r="B45">
        <v>51.626666666666665</v>
      </c>
      <c r="C45">
        <v>3.910464593028983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31"/>
  <sheetViews>
    <sheetView tabSelected="1" topLeftCell="A6" zoomScale="80" zoomScaleNormal="80" zoomScalePageLayoutView="80" workbookViewId="0">
      <selection activeCell="P31" sqref="P31"/>
    </sheetView>
  </sheetViews>
  <sheetFormatPr baseColWidth="10" defaultColWidth="8.83203125" defaultRowHeight="16" x14ac:dyDescent="0.2"/>
  <sheetData>
    <row r="1" spans="1:22" x14ac:dyDescent="0.2">
      <c r="B1" t="s">
        <v>12</v>
      </c>
      <c r="E1" t="s">
        <v>13</v>
      </c>
      <c r="H1" t="s">
        <v>14</v>
      </c>
      <c r="K1" t="s">
        <v>15</v>
      </c>
    </row>
    <row r="2" spans="1:22" x14ac:dyDescent="0.2">
      <c r="B2" t="s">
        <v>11</v>
      </c>
      <c r="C2" t="s">
        <v>10</v>
      </c>
      <c r="E2" t="s">
        <v>11</v>
      </c>
      <c r="F2" t="s">
        <v>10</v>
      </c>
      <c r="H2" t="s">
        <v>11</v>
      </c>
      <c r="I2" t="s">
        <v>10</v>
      </c>
      <c r="K2" t="s">
        <v>11</v>
      </c>
      <c r="L2" t="s">
        <v>24</v>
      </c>
      <c r="M2" t="s">
        <v>23</v>
      </c>
    </row>
    <row r="3" spans="1:22" x14ac:dyDescent="0.2">
      <c r="A3" t="s">
        <v>4</v>
      </c>
      <c r="B3">
        <v>72</v>
      </c>
      <c r="C3">
        <v>3.1516344965748324</v>
      </c>
      <c r="E3">
        <v>55.04</v>
      </c>
      <c r="F3">
        <v>1.1085125168436103</v>
      </c>
      <c r="H3">
        <v>64.426666666666677</v>
      </c>
      <c r="I3">
        <v>1.332266239658326</v>
      </c>
      <c r="K3">
        <f>AVERAGE(B3,E3,H3)</f>
        <v>63.822222222222223</v>
      </c>
      <c r="L3">
        <f>STDEV(B3,E3,H3)</f>
        <v>8.4961411720153741</v>
      </c>
      <c r="M3">
        <f t="shared" ref="M3:M12" si="0">STDEV(B3,E3,H3)/SQRT(3)</f>
        <v>4.9052493927361391</v>
      </c>
    </row>
    <row r="4" spans="1:22" x14ac:dyDescent="0.2">
      <c r="A4" t="s">
        <v>0</v>
      </c>
      <c r="B4">
        <v>114.88</v>
      </c>
      <c r="C4">
        <v>9.1129797541747717</v>
      </c>
      <c r="E4">
        <v>83.413333333333341</v>
      </c>
      <c r="F4">
        <v>7.0786816098290766</v>
      </c>
      <c r="H4">
        <v>105.38666666666666</v>
      </c>
      <c r="I4">
        <v>4.1641005431345324</v>
      </c>
      <c r="K4">
        <f>AVERAGE(B4,E4,H4)</f>
        <v>101.22666666666667</v>
      </c>
      <c r="L4">
        <f t="shared" ref="L4:L12" si="1">STDEV(B4,E4,H4)</f>
        <v>16.140538336058658</v>
      </c>
      <c r="M4">
        <f t="shared" si="0"/>
        <v>9.3187441531889412</v>
      </c>
    </row>
    <row r="5" spans="1:22" x14ac:dyDescent="0.2">
      <c r="A5" t="s">
        <v>1</v>
      </c>
      <c r="B5">
        <v>96.32</v>
      </c>
      <c r="C5">
        <v>16.388874274946453</v>
      </c>
      <c r="E5">
        <v>78.186666666666667</v>
      </c>
      <c r="F5">
        <v>3.5393408049144739</v>
      </c>
      <c r="H5">
        <v>95.466666666666683</v>
      </c>
      <c r="I5">
        <v>6.5917928770049627</v>
      </c>
      <c r="K5">
        <f t="shared" ref="K5:K12" si="2">AVERAGE(B5,E5,H5)</f>
        <v>89.991111111111124</v>
      </c>
      <c r="L5">
        <f t="shared" si="1"/>
        <v>10.231848607457303</v>
      </c>
      <c r="M5">
        <f t="shared" si="0"/>
        <v>5.9073605478229716</v>
      </c>
      <c r="Q5" t="s">
        <v>16</v>
      </c>
      <c r="V5" t="s">
        <v>22</v>
      </c>
    </row>
    <row r="6" spans="1:22" x14ac:dyDescent="0.2">
      <c r="A6" t="s">
        <v>2</v>
      </c>
      <c r="B6">
        <v>89.279999999999987</v>
      </c>
      <c r="C6">
        <v>7.1267383844225458</v>
      </c>
      <c r="E6">
        <v>67.839999999999989</v>
      </c>
      <c r="F6">
        <v>10.903504023936582</v>
      </c>
      <c r="H6">
        <v>83.2</v>
      </c>
      <c r="I6">
        <v>1.6932808390813394</v>
      </c>
      <c r="K6">
        <f t="shared" si="2"/>
        <v>80.106666666666669</v>
      </c>
      <c r="L6">
        <f t="shared" si="1"/>
        <v>11.049657611588414</v>
      </c>
      <c r="M6">
        <f t="shared" si="0"/>
        <v>6.3795227965037684</v>
      </c>
    </row>
    <row r="7" spans="1:22" x14ac:dyDescent="0.2">
      <c r="A7" t="s">
        <v>3</v>
      </c>
      <c r="B7">
        <v>78.08</v>
      </c>
      <c r="C7">
        <v>6.4239551679631317</v>
      </c>
      <c r="E7">
        <v>58.879999999999995</v>
      </c>
      <c r="F7">
        <v>12.21042177813694</v>
      </c>
      <c r="H7">
        <v>64.213333333333324</v>
      </c>
      <c r="I7">
        <v>3.5248451502631086</v>
      </c>
      <c r="K7">
        <f t="shared" si="2"/>
        <v>67.057777777777758</v>
      </c>
      <c r="L7">
        <f t="shared" si="1"/>
        <v>9.9110114593894778</v>
      </c>
      <c r="M7">
        <f t="shared" si="0"/>
        <v>5.722125134019981</v>
      </c>
    </row>
    <row r="8" spans="1:22" x14ac:dyDescent="0.2">
      <c r="A8" t="s">
        <v>9</v>
      </c>
      <c r="B8">
        <v>73.066666666666663</v>
      </c>
      <c r="C8">
        <v>3.7363797094692934</v>
      </c>
      <c r="E8">
        <v>56.853333333333332</v>
      </c>
      <c r="F8">
        <v>2.1306649979135552</v>
      </c>
      <c r="H8">
        <v>60.586666666666666</v>
      </c>
      <c r="I8">
        <v>3.2212626923821861</v>
      </c>
      <c r="K8">
        <f t="shared" si="2"/>
        <v>63.502222222222223</v>
      </c>
      <c r="L8">
        <f t="shared" si="1"/>
        <v>8.4907828021092246</v>
      </c>
      <c r="M8">
        <f t="shared" si="0"/>
        <v>4.9021557364284059</v>
      </c>
      <c r="N8" t="s">
        <v>21</v>
      </c>
      <c r="O8">
        <f t="shared" ref="O8" si="3">B3</f>
        <v>72</v>
      </c>
      <c r="P8">
        <f t="shared" ref="P8" si="4">E3</f>
        <v>55.04</v>
      </c>
      <c r="Q8">
        <f t="shared" ref="Q8" si="5">H3</f>
        <v>64.426666666666677</v>
      </c>
      <c r="R8">
        <f t="shared" ref="R8" si="6">B8</f>
        <v>73.066666666666663</v>
      </c>
      <c r="S8">
        <f t="shared" ref="S8" si="7">E8</f>
        <v>56.853333333333332</v>
      </c>
      <c r="T8">
        <f t="shared" ref="T8" si="8">H8</f>
        <v>60.586666666666666</v>
      </c>
      <c r="V8">
        <f>_xlfn.T.TEST(O8:Q8,R8:T8,1,1)</f>
        <v>0.4367075461204033</v>
      </c>
    </row>
    <row r="9" spans="1:22" x14ac:dyDescent="0.2">
      <c r="A9" t="s">
        <v>5</v>
      </c>
      <c r="B9">
        <v>100.37333333333333</v>
      </c>
      <c r="C9">
        <v>16.386791428871383</v>
      </c>
      <c r="E9">
        <v>81.706666666666663</v>
      </c>
      <c r="F9">
        <v>2.4230008942081711</v>
      </c>
      <c r="H9">
        <v>98.133333333333326</v>
      </c>
      <c r="I9">
        <v>8.6419750828924151</v>
      </c>
      <c r="K9">
        <f t="shared" si="2"/>
        <v>93.404444444444437</v>
      </c>
      <c r="L9">
        <f t="shared" si="1"/>
        <v>10.192296291989539</v>
      </c>
      <c r="M9">
        <f t="shared" si="0"/>
        <v>5.8845250078405851</v>
      </c>
      <c r="N9" t="s">
        <v>20</v>
      </c>
      <c r="O9">
        <f t="shared" ref="O9:O11" si="9">B4</f>
        <v>114.88</v>
      </c>
      <c r="P9">
        <f t="shared" ref="P9:P11" si="10">E4</f>
        <v>83.413333333333341</v>
      </c>
      <c r="Q9">
        <f t="shared" ref="Q9:Q11" si="11">H4</f>
        <v>105.38666666666666</v>
      </c>
      <c r="R9">
        <f t="shared" ref="R9:R11" si="12">B9</f>
        <v>100.37333333333333</v>
      </c>
      <c r="S9">
        <f t="shared" ref="S9:S11" si="13">E9</f>
        <v>81.706666666666663</v>
      </c>
      <c r="T9">
        <f t="shared" ref="T9:T11" si="14">H9</f>
        <v>98.133333333333326</v>
      </c>
      <c r="V9">
        <f t="shared" ref="V9:V12" si="15">_xlfn.T.TEST(O9:Q9,R9:T9,1,1)</f>
        <v>8.4618683439676101E-2</v>
      </c>
    </row>
    <row r="10" spans="1:22" x14ac:dyDescent="0.2">
      <c r="A10" t="s">
        <v>6</v>
      </c>
      <c r="B10">
        <v>76.48</v>
      </c>
      <c r="C10">
        <v>2.6193128869992566</v>
      </c>
      <c r="E10">
        <v>66.026666666666671</v>
      </c>
      <c r="F10">
        <v>3.2685980684895006</v>
      </c>
      <c r="H10">
        <v>74.133333333333326</v>
      </c>
      <c r="I10">
        <v>2.9036069522807888</v>
      </c>
      <c r="K10">
        <f t="shared" si="2"/>
        <v>72.213333333333324</v>
      </c>
      <c r="L10">
        <f t="shared" si="1"/>
        <v>5.4847829897311726</v>
      </c>
      <c r="M10">
        <f t="shared" si="0"/>
        <v>3.166640935567973</v>
      </c>
      <c r="N10" t="s">
        <v>19</v>
      </c>
      <c r="O10">
        <f t="shared" si="9"/>
        <v>96.32</v>
      </c>
      <c r="P10">
        <f t="shared" si="10"/>
        <v>78.186666666666667</v>
      </c>
      <c r="Q10">
        <f t="shared" si="11"/>
        <v>95.466666666666683</v>
      </c>
      <c r="R10">
        <f t="shared" si="12"/>
        <v>76.48</v>
      </c>
      <c r="S10">
        <f t="shared" si="13"/>
        <v>66.026666666666671</v>
      </c>
      <c r="T10">
        <f t="shared" si="14"/>
        <v>74.133333333333326</v>
      </c>
      <c r="V10">
        <f t="shared" si="15"/>
        <v>1.2306283721540624E-2</v>
      </c>
    </row>
    <row r="11" spans="1:22" x14ac:dyDescent="0.2">
      <c r="A11" t="s">
        <v>7</v>
      </c>
      <c r="B11">
        <v>68.906666666666652</v>
      </c>
      <c r="C11">
        <v>5.5085872357016985</v>
      </c>
      <c r="E11">
        <v>58.45333333333334</v>
      </c>
      <c r="F11">
        <v>7.8666214687966978</v>
      </c>
      <c r="H11">
        <v>59.413333333333334</v>
      </c>
      <c r="I11">
        <v>6.0912177217148749</v>
      </c>
      <c r="K11">
        <f t="shared" si="2"/>
        <v>62.257777777777768</v>
      </c>
      <c r="L11">
        <f t="shared" si="1"/>
        <v>5.7780786246461266</v>
      </c>
      <c r="M11">
        <f t="shared" si="0"/>
        <v>3.3359752493382642</v>
      </c>
      <c r="N11" t="s">
        <v>18</v>
      </c>
      <c r="O11">
        <f t="shared" si="9"/>
        <v>89.279999999999987</v>
      </c>
      <c r="P11">
        <f t="shared" si="10"/>
        <v>67.839999999999989</v>
      </c>
      <c r="Q11">
        <f t="shared" si="11"/>
        <v>83.2</v>
      </c>
      <c r="R11">
        <f t="shared" si="12"/>
        <v>68.906666666666652</v>
      </c>
      <c r="S11">
        <f t="shared" si="13"/>
        <v>58.45333333333334</v>
      </c>
      <c r="T11">
        <f t="shared" si="14"/>
        <v>59.413333333333334</v>
      </c>
      <c r="V11">
        <f t="shared" si="15"/>
        <v>2.7223961936352181E-2</v>
      </c>
    </row>
    <row r="12" spans="1:22" x14ac:dyDescent="0.2">
      <c r="A12" t="s">
        <v>8</v>
      </c>
      <c r="B12">
        <v>54.080000000000005</v>
      </c>
      <c r="C12">
        <v>5.0291947665605647</v>
      </c>
      <c r="E12">
        <v>49.28</v>
      </c>
      <c r="F12">
        <v>3.08596824351776</v>
      </c>
      <c r="H12">
        <v>51.626666666666665</v>
      </c>
      <c r="I12">
        <v>3.910464593028983</v>
      </c>
      <c r="K12">
        <f t="shared" si="2"/>
        <v>51.662222222222226</v>
      </c>
      <c r="L12">
        <f t="shared" si="1"/>
        <v>2.4001975227360268</v>
      </c>
      <c r="M12">
        <f t="shared" si="0"/>
        <v>1.3857546858599181</v>
      </c>
      <c r="N12" t="s">
        <v>17</v>
      </c>
      <c r="O12">
        <f>B7</f>
        <v>78.08</v>
      </c>
      <c r="P12">
        <f>E7</f>
        <v>58.879999999999995</v>
      </c>
      <c r="Q12">
        <f>H7</f>
        <v>64.213333333333324</v>
      </c>
      <c r="R12">
        <f>B12</f>
        <v>54.080000000000005</v>
      </c>
      <c r="S12">
        <f>E12</f>
        <v>49.28</v>
      </c>
      <c r="T12">
        <f>H12</f>
        <v>51.626666666666665</v>
      </c>
      <c r="V12">
        <f t="shared" si="15"/>
        <v>3.6251569313622001E-2</v>
      </c>
    </row>
    <row r="30" spans="16:16" x14ac:dyDescent="0.2">
      <c r="P30" t="s">
        <v>25</v>
      </c>
    </row>
    <row r="31" spans="16:16" x14ac:dyDescent="0.2">
      <c r="P31" t="s">
        <v>26</v>
      </c>
    </row>
  </sheetData>
  <pageMargins left="0.7" right="0.7" top="0.75" bottom="0.75" header="0.3" footer="0.3"/>
  <pageSetup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Fig 6A</vt:lpstr>
    </vt:vector>
  </TitlesOfParts>
  <Company>MIT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Engelward Lab</dc:creator>
  <cp:lastModifiedBy>Bevin P Engelward</cp:lastModifiedBy>
  <dcterms:created xsi:type="dcterms:W3CDTF">2013-03-13T01:04:23Z</dcterms:created>
  <dcterms:modified xsi:type="dcterms:W3CDTF">2024-03-08T13:17:42Z</dcterms:modified>
</cp:coreProperties>
</file>