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lexey.kolodkin\Dropbox\Manuscript_ROS_2019\NPJ_Revision_2020\Main_Fig_All_2019-10-07\MainFig-4\"/>
    </mc:Choice>
  </mc:AlternateContent>
  <bookViews>
    <workbookView xWindow="0" yWindow="0" windowWidth="19410" windowHeight="8310"/>
  </bookViews>
  <sheets>
    <sheet name="Plots" sheetId="44" r:id="rId1"/>
    <sheet name="Experiment_ESR_Danyel_2015" sheetId="43" r:id="rId2"/>
    <sheet name="Model" sheetId="42" r:id="rId3"/>
  </sheets>
  <definedNames>
    <definedName name="Menadione_1" localSheetId="2">Model!$C$1:$M$102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" i="42" l="1"/>
  <c r="A3" i="42" s="1"/>
  <c r="B4" i="42"/>
  <c r="A4" i="42" s="1"/>
  <c r="B5" i="42"/>
  <c r="A5" i="42" s="1"/>
  <c r="B6" i="42"/>
  <c r="A6" i="42" s="1"/>
  <c r="B7" i="42"/>
  <c r="A7" i="42" s="1"/>
  <c r="B8" i="42"/>
  <c r="A8" i="42" s="1"/>
  <c r="B9" i="42"/>
  <c r="A9" i="42" s="1"/>
  <c r="B10" i="42"/>
  <c r="A10" i="42" s="1"/>
  <c r="B11" i="42"/>
  <c r="A11" i="42" s="1"/>
  <c r="B12" i="42"/>
  <c r="A12" i="42" s="1"/>
  <c r="B13" i="42"/>
  <c r="A13" i="42" s="1"/>
  <c r="B14" i="42"/>
  <c r="A14" i="42" s="1"/>
  <c r="B15" i="42"/>
  <c r="A15" i="42" s="1"/>
  <c r="B16" i="42"/>
  <c r="A16" i="42" s="1"/>
  <c r="B17" i="42"/>
  <c r="A17" i="42" s="1"/>
  <c r="B18" i="42"/>
  <c r="A18" i="42" s="1"/>
  <c r="B19" i="42"/>
  <c r="A19" i="42" s="1"/>
  <c r="B20" i="42"/>
  <c r="A20" i="42" s="1"/>
  <c r="B21" i="42"/>
  <c r="A21" i="42" s="1"/>
  <c r="B22" i="42"/>
  <c r="A22" i="42" s="1"/>
  <c r="B23" i="42"/>
  <c r="A23" i="42" s="1"/>
  <c r="B24" i="42"/>
  <c r="A24" i="42" s="1"/>
  <c r="B25" i="42"/>
  <c r="A25" i="42" s="1"/>
  <c r="B26" i="42"/>
  <c r="A26" i="42" s="1"/>
  <c r="B27" i="42"/>
  <c r="A27" i="42" s="1"/>
  <c r="B28" i="42"/>
  <c r="A28" i="42" s="1"/>
  <c r="B29" i="42"/>
  <c r="A29" i="42" s="1"/>
  <c r="B30" i="42"/>
  <c r="A30" i="42" s="1"/>
  <c r="B31" i="42"/>
  <c r="A31" i="42" s="1"/>
  <c r="B32" i="42"/>
  <c r="A32" i="42" s="1"/>
  <c r="B33" i="42"/>
  <c r="A33" i="42" s="1"/>
  <c r="B34" i="42"/>
  <c r="A34" i="42" s="1"/>
  <c r="B35" i="42"/>
  <c r="A35" i="42" s="1"/>
  <c r="B36" i="42"/>
  <c r="A36" i="42" s="1"/>
  <c r="B37" i="42"/>
  <c r="A37" i="42" s="1"/>
  <c r="B38" i="42"/>
  <c r="A38" i="42" s="1"/>
  <c r="B39" i="42"/>
  <c r="A39" i="42" s="1"/>
  <c r="B40" i="42"/>
  <c r="A40" i="42" s="1"/>
  <c r="B41" i="42"/>
  <c r="A41" i="42" s="1"/>
  <c r="B42" i="42"/>
  <c r="A42" i="42" s="1"/>
  <c r="B43" i="42"/>
  <c r="A43" i="42" s="1"/>
  <c r="B44" i="42"/>
  <c r="A44" i="42" s="1"/>
  <c r="B45" i="42"/>
  <c r="A45" i="42" s="1"/>
  <c r="B46" i="42"/>
  <c r="A46" i="42" s="1"/>
  <c r="B47" i="42"/>
  <c r="A47" i="42" s="1"/>
  <c r="B48" i="42"/>
  <c r="A48" i="42" s="1"/>
  <c r="B49" i="42"/>
  <c r="A49" i="42" s="1"/>
  <c r="B50" i="42"/>
  <c r="A50" i="42" s="1"/>
  <c r="B51" i="42"/>
  <c r="A51" i="42" s="1"/>
  <c r="B52" i="42"/>
  <c r="A52" i="42" s="1"/>
  <c r="B53" i="42"/>
  <c r="A53" i="42" s="1"/>
  <c r="B54" i="42"/>
  <c r="A54" i="42" s="1"/>
  <c r="B55" i="42"/>
  <c r="A55" i="42" s="1"/>
  <c r="B56" i="42"/>
  <c r="A56" i="42" s="1"/>
  <c r="B57" i="42"/>
  <c r="A57" i="42" s="1"/>
  <c r="B58" i="42"/>
  <c r="A58" i="42" s="1"/>
  <c r="B59" i="42"/>
  <c r="A59" i="42" s="1"/>
  <c r="B60" i="42"/>
  <c r="A60" i="42" s="1"/>
  <c r="B61" i="42"/>
  <c r="A61" i="42" s="1"/>
  <c r="B62" i="42"/>
  <c r="A62" i="42" s="1"/>
  <c r="B63" i="42"/>
  <c r="A63" i="42" s="1"/>
  <c r="B64" i="42"/>
  <c r="A64" i="42" s="1"/>
  <c r="B65" i="42"/>
  <c r="A65" i="42" s="1"/>
  <c r="B66" i="42"/>
  <c r="A66" i="42" s="1"/>
  <c r="B67" i="42"/>
  <c r="A67" i="42" s="1"/>
  <c r="B68" i="42"/>
  <c r="A68" i="42" s="1"/>
  <c r="B69" i="42"/>
  <c r="A69" i="42" s="1"/>
  <c r="B70" i="42"/>
  <c r="A70" i="42" s="1"/>
  <c r="B71" i="42"/>
  <c r="A71" i="42" s="1"/>
  <c r="B72" i="42"/>
  <c r="A72" i="42" s="1"/>
  <c r="B73" i="42"/>
  <c r="A73" i="42" s="1"/>
  <c r="B74" i="42"/>
  <c r="A74" i="42" s="1"/>
  <c r="B75" i="42"/>
  <c r="A75" i="42" s="1"/>
  <c r="B76" i="42"/>
  <c r="A76" i="42" s="1"/>
  <c r="B77" i="42"/>
  <c r="A77" i="42" s="1"/>
  <c r="B78" i="42"/>
  <c r="A78" i="42" s="1"/>
  <c r="B79" i="42"/>
  <c r="A79" i="42" s="1"/>
  <c r="B80" i="42"/>
  <c r="A80" i="42" s="1"/>
  <c r="B81" i="42"/>
  <c r="A81" i="42" s="1"/>
  <c r="B82" i="42"/>
  <c r="A82" i="42" s="1"/>
  <c r="B83" i="42"/>
  <c r="A83" i="42" s="1"/>
  <c r="B84" i="42"/>
  <c r="A84" i="42" s="1"/>
  <c r="B85" i="42"/>
  <c r="A85" i="42" s="1"/>
  <c r="B86" i="42"/>
  <c r="A86" i="42" s="1"/>
  <c r="B87" i="42"/>
  <c r="A87" i="42" s="1"/>
  <c r="B88" i="42"/>
  <c r="A88" i="42" s="1"/>
  <c r="B89" i="42"/>
  <c r="A89" i="42" s="1"/>
  <c r="B90" i="42"/>
  <c r="A90" i="42" s="1"/>
  <c r="B91" i="42"/>
  <c r="A91" i="42" s="1"/>
  <c r="B92" i="42"/>
  <c r="A92" i="42" s="1"/>
  <c r="B93" i="42"/>
  <c r="A93" i="42" s="1"/>
  <c r="B94" i="42"/>
  <c r="A94" i="42" s="1"/>
  <c r="B95" i="42"/>
  <c r="A95" i="42" s="1"/>
  <c r="B96" i="42"/>
  <c r="A96" i="42" s="1"/>
  <c r="B97" i="42"/>
  <c r="A97" i="42" s="1"/>
  <c r="B98" i="42"/>
  <c r="A98" i="42" s="1"/>
  <c r="B99" i="42"/>
  <c r="A99" i="42" s="1"/>
  <c r="B100" i="42"/>
  <c r="A100" i="42" s="1"/>
  <c r="B101" i="42"/>
  <c r="A101" i="42" s="1"/>
  <c r="B2" i="42"/>
  <c r="A2" i="42" s="1"/>
  <c r="H4" i="43" l="1"/>
  <c r="H5" i="43"/>
  <c r="H3" i="43"/>
  <c r="G4" i="43"/>
  <c r="G5" i="43"/>
  <c r="G6" i="43"/>
  <c r="G7" i="43"/>
  <c r="G8" i="43"/>
  <c r="G9" i="43"/>
  <c r="G10" i="43"/>
  <c r="G11" i="43"/>
  <c r="G12" i="43"/>
  <c r="G13" i="43"/>
  <c r="G14" i="43"/>
  <c r="G15" i="43"/>
  <c r="G16" i="43"/>
  <c r="G17" i="43"/>
  <c r="G18" i="43"/>
  <c r="G19" i="43"/>
  <c r="G20" i="43"/>
  <c r="G21" i="43"/>
  <c r="G22" i="43"/>
  <c r="G23" i="43"/>
  <c r="G24" i="43"/>
  <c r="G25" i="43"/>
  <c r="G26" i="43"/>
  <c r="G27" i="43"/>
  <c r="G28" i="43"/>
  <c r="G29" i="43"/>
  <c r="G3" i="43"/>
  <c r="C4" i="43"/>
  <c r="I4" i="43" s="1"/>
  <c r="C5" i="43"/>
  <c r="I5" i="43" s="1"/>
  <c r="C3" i="43"/>
  <c r="I3" i="43" s="1"/>
  <c r="B30" i="43"/>
  <c r="C6" i="43" l="1"/>
  <c r="F6" i="43"/>
  <c r="H6" i="43"/>
  <c r="C7" i="43"/>
  <c r="I7" i="43" s="1"/>
  <c r="T6" i="43" s="1"/>
  <c r="H7" i="43"/>
  <c r="C8" i="43"/>
  <c r="H8" i="43"/>
  <c r="C9" i="43"/>
  <c r="I9" i="43" s="1"/>
  <c r="S7" i="43" s="1"/>
  <c r="F9" i="43"/>
  <c r="H9" i="43"/>
  <c r="C10" i="43"/>
  <c r="I10" i="43" s="1"/>
  <c r="T7" i="43" s="1"/>
  <c r="H10" i="43"/>
  <c r="C11" i="43"/>
  <c r="I11" i="43" s="1"/>
  <c r="U7" i="43" s="1"/>
  <c r="H11" i="43"/>
  <c r="C12" i="43"/>
  <c r="F12" i="43"/>
  <c r="H12" i="43"/>
  <c r="C13" i="43"/>
  <c r="I13" i="43" s="1"/>
  <c r="T8" i="43" s="1"/>
  <c r="H13" i="43"/>
  <c r="C14" i="43"/>
  <c r="I14" i="43" s="1"/>
  <c r="U8" i="43" s="1"/>
  <c r="H14" i="43"/>
  <c r="C15" i="43"/>
  <c r="F15" i="43"/>
  <c r="H15" i="43"/>
  <c r="C16" i="43"/>
  <c r="I16" i="43" s="1"/>
  <c r="T9" i="43" s="1"/>
  <c r="H16" i="43"/>
  <c r="C17" i="43"/>
  <c r="I17" i="43" s="1"/>
  <c r="U9" i="43" s="1"/>
  <c r="H17" i="43"/>
  <c r="C18" i="43"/>
  <c r="F18" i="43"/>
  <c r="H18" i="43"/>
  <c r="C19" i="43"/>
  <c r="I19" i="43" s="1"/>
  <c r="T10" i="43" s="1"/>
  <c r="H19" i="43"/>
  <c r="C20" i="43"/>
  <c r="H20" i="43"/>
  <c r="C21" i="43"/>
  <c r="F21" i="43"/>
  <c r="H21" i="43"/>
  <c r="C22" i="43"/>
  <c r="I22" i="43" s="1"/>
  <c r="H22" i="43"/>
  <c r="C23" i="43"/>
  <c r="I23" i="43" s="1"/>
  <c r="H23" i="43"/>
  <c r="H24" i="43"/>
  <c r="H25" i="43"/>
  <c r="H26" i="43"/>
  <c r="H27" i="43"/>
  <c r="H28" i="43"/>
  <c r="H29" i="43"/>
  <c r="E9" i="43" l="1"/>
  <c r="E15" i="43"/>
  <c r="E21" i="43"/>
  <c r="E12" i="43"/>
  <c r="E6" i="43"/>
  <c r="D18" i="43"/>
  <c r="I21" i="43"/>
  <c r="I15" i="43"/>
  <c r="S9" i="43" s="1"/>
  <c r="D6" i="43"/>
  <c r="D12" i="43"/>
  <c r="I20" i="43"/>
  <c r="U10" i="43" s="1"/>
  <c r="E18" i="43"/>
  <c r="I18" i="43"/>
  <c r="S10" i="43" s="1"/>
  <c r="D15" i="43"/>
  <c r="I12" i="43"/>
  <c r="S8" i="43" s="1"/>
  <c r="D9" i="43"/>
  <c r="I6" i="43"/>
  <c r="S6" i="43" s="1"/>
  <c r="D21" i="43"/>
  <c r="I8" i="43"/>
  <c r="U6" i="43" s="1"/>
  <c r="AK27" i="42"/>
</calcChain>
</file>

<file path=xl/connections.xml><?xml version="1.0" encoding="utf-8"?>
<connections xmlns="http://schemas.openxmlformats.org/spreadsheetml/2006/main">
  <connection id="1" name="Menadione2" type="6" refreshedVersion="6" background="1" saveData="1">
    <textPr codePage="850" sourceFile="C:\Users\alexey.kolodkin\Dropbox\Manuscript_ROS_2020\NPJ_Revision3_2020\Maastricht data\2.txt">
      <textFields>
        <textField/>
      </textFields>
    </textPr>
  </connection>
</connections>
</file>

<file path=xl/sharedStrings.xml><?xml version="1.0" encoding="utf-8"?>
<sst xmlns="http://schemas.openxmlformats.org/spreadsheetml/2006/main" count="62" uniqueCount="43">
  <si>
    <t>time, h</t>
  </si>
  <si>
    <t># Time</t>
  </si>
  <si>
    <t>[Menadione]</t>
  </si>
  <si>
    <t>[Menadione_internal]</t>
  </si>
  <si>
    <t>μ</t>
  </si>
  <si>
    <t>Control 24h</t>
  </si>
  <si>
    <t>Control 8h</t>
  </si>
  <si>
    <t>Control 6h</t>
  </si>
  <si>
    <t>Control 4h</t>
  </si>
  <si>
    <t>Control 2h</t>
  </si>
  <si>
    <t>Control 30’</t>
  </si>
  <si>
    <t>24h</t>
  </si>
  <si>
    <t>8h</t>
  </si>
  <si>
    <t>6h</t>
  </si>
  <si>
    <t>4h</t>
  </si>
  <si>
    <t>2h</t>
  </si>
  <si>
    <t>30 minutes</t>
  </si>
  <si>
    <t>in nM</t>
  </si>
  <si>
    <t>ttest</t>
  </si>
  <si>
    <t>st dev</t>
  </si>
  <si>
    <t>Mean</t>
  </si>
  <si>
    <t>Intensity-cntrl</t>
  </si>
  <si>
    <t>Intensity</t>
  </si>
  <si>
    <t>hours</t>
  </si>
  <si>
    <t>control samples</t>
  </si>
  <si>
    <t>conversion factor (for 1mM)</t>
  </si>
  <si>
    <t>cntrl corrected estimated conc ROS</t>
  </si>
  <si>
    <t>abs estimated conc ROS</t>
  </si>
  <si>
    <r>
      <t xml:space="preserve">100 </t>
    </r>
    <r>
      <rPr>
        <b/>
        <sz val="11"/>
        <rFont val="Symbol"/>
        <family val="1"/>
        <charset val="2"/>
      </rPr>
      <t>m</t>
    </r>
    <r>
      <rPr>
        <b/>
        <sz val="11"/>
        <rFont val="Times New Roman"/>
        <family val="1"/>
      </rPr>
      <t>M</t>
    </r>
  </si>
  <si>
    <t>MENADIONE</t>
  </si>
  <si>
    <t>conc relat</t>
  </si>
  <si>
    <t>exper 1</t>
  </si>
  <si>
    <t>control averge</t>
  </si>
  <si>
    <t>0 min</t>
  </si>
  <si>
    <t>Time h</t>
  </si>
  <si>
    <t>Time dalayed</t>
  </si>
  <si>
    <t>[ROS]</t>
  </si>
  <si>
    <t>[ADP]</t>
  </si>
  <si>
    <t>[ATP]</t>
  </si>
  <si>
    <t>[DMPO*]</t>
  </si>
  <si>
    <t>[DMPO]</t>
  </si>
  <si>
    <t>[Mit-Damaged]</t>
  </si>
  <si>
    <t>[Mit-Healthy]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</si>
</sst>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Times New Roman"/>
      <family val="1"/>
    </font>
    <font>
      <b/>
      <i/>
      <sz val="11"/>
      <name val="Times New Roman"/>
      <family val="1"/>
    </font>
    <font>
      <b/>
      <sz val="11"/>
      <name val="Times New Roman"/>
      <family val="1"/>
    </font>
    <font>
      <b/>
      <sz val="11"/>
      <name val="Symbol"/>
      <family val="1"/>
      <charset val="2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1" fontId="1" fillId="0" borderId="0" xfId="1" applyNumberFormat="1"/>
    <xf numFmtId="2" fontId="1" fillId="0" borderId="0" xfId="1" applyNumberFormat="1"/>
    <xf numFmtId="2" fontId="2" fillId="0" borderId="0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vertical="top" wrapText="1"/>
    </xf>
    <xf numFmtId="0" fontId="2" fillId="0" borderId="0" xfId="0" applyFont="1" applyFill="1" applyBorder="1" applyAlignment="1">
      <alignment horizontal="center" vertical="top" wrapText="1"/>
    </xf>
    <xf numFmtId="11" fontId="0" fillId="0" borderId="0" xfId="0" applyNumberFormat="1"/>
    <xf numFmtId="0" fontId="3" fillId="0" borderId="0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vertical="top" wrapText="1"/>
    </xf>
    <xf numFmtId="0" fontId="6" fillId="0" borderId="7" xfId="0" applyFont="1" applyBorder="1" applyAlignment="1">
      <alignment vertical="top" wrapText="1"/>
    </xf>
    <xf numFmtId="0" fontId="0" fillId="2" borderId="0" xfId="0" applyFill="1"/>
    <xf numFmtId="0" fontId="2" fillId="2" borderId="0" xfId="0" applyFont="1" applyFill="1" applyBorder="1" applyAlignment="1">
      <alignment horizontal="center" vertical="top" wrapText="1"/>
    </xf>
    <xf numFmtId="2" fontId="0" fillId="2" borderId="0" xfId="0" applyNumberFormat="1" applyFill="1"/>
    <xf numFmtId="0" fontId="2" fillId="0" borderId="8" xfId="0" applyFont="1" applyFill="1" applyBorder="1" applyAlignment="1">
      <alignment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0" fillId="0" borderId="4" xfId="0" applyBorder="1" applyAlignme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F3300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 b="1" i="0" baseline="0"/>
              <a:t>Menadione addition 100 </a:t>
            </a:r>
            <a:r>
              <a:rPr lang="el-GR" sz="1400" b="1" i="0" u="none" strike="noStrike" baseline="0">
                <a:effectLst/>
              </a:rPr>
              <a:t>μ</a:t>
            </a:r>
            <a:r>
              <a:rPr lang="en-GB" sz="1400" b="1" i="0" u="none" strike="noStrike" baseline="0">
                <a:effectLst/>
              </a:rPr>
              <a:t>M</a:t>
            </a:r>
            <a:endParaRPr lang="en-GB" b="1" i="0" baseline="0"/>
          </a:p>
        </c:rich>
      </c:tx>
      <c:layout>
        <c:manualLayout>
          <c:xMode val="edge"/>
          <c:yMode val="edge"/>
          <c:x val="0.36226049848279102"/>
          <c:y val="3.3256081214419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1573218184029532"/>
          <c:y val="0.16862308753607932"/>
          <c:w val="0.82837895827938357"/>
          <c:h val="0.60895553268795732"/>
        </c:manualLayout>
      </c:layout>
      <c:scatterChart>
        <c:scatterStyle val="smoothMarker"/>
        <c:varyColors val="0"/>
        <c:ser>
          <c:idx val="1"/>
          <c:order val="1"/>
          <c:tx>
            <c:v>experiment 1</c:v>
          </c:tx>
          <c:spPr>
            <a:ln w="19050" cap="rnd">
              <a:noFill/>
              <a:round/>
            </a:ln>
            <a:effectLst/>
          </c:spPr>
          <c:marker>
            <c:symbol val="square"/>
            <c:size val="5"/>
            <c:spPr>
              <a:solidFill>
                <a:schemeClr val="accent2"/>
              </a:solidFill>
              <a:ln w="9525">
                <a:solidFill>
                  <a:srgbClr val="FF3300"/>
                </a:solidFill>
              </a:ln>
              <a:effectLst/>
            </c:spPr>
          </c:marker>
          <c:xVal>
            <c:numRef>
              <c:f>Experiment_ESR_Danyel_2015!$R$5:$R$11</c:f>
              <c:numCache>
                <c:formatCode>General</c:formatCode>
                <c:ptCount val="7"/>
                <c:pt idx="0">
                  <c:v>0</c:v>
                </c:pt>
                <c:pt idx="1">
                  <c:v>0.5</c:v>
                </c:pt>
                <c:pt idx="2">
                  <c:v>2</c:v>
                </c:pt>
                <c:pt idx="3">
                  <c:v>4</c:v>
                </c:pt>
                <c:pt idx="4">
                  <c:v>6</c:v>
                </c:pt>
                <c:pt idx="5">
                  <c:v>8</c:v>
                </c:pt>
                <c:pt idx="6">
                  <c:v>24</c:v>
                </c:pt>
              </c:numCache>
            </c:numRef>
          </c:xVal>
          <c:yVal>
            <c:numRef>
              <c:f>Experiment_ESR_Danyel_2015!$S$5:$S$11</c:f>
              <c:numCache>
                <c:formatCode>0.00</c:formatCode>
                <c:ptCount val="7"/>
                <c:pt idx="0" formatCode="General">
                  <c:v>0</c:v>
                </c:pt>
                <c:pt idx="1">
                  <c:v>17.093121693121692</c:v>
                </c:pt>
                <c:pt idx="2">
                  <c:v>82.496296296296293</c:v>
                </c:pt>
                <c:pt idx="3">
                  <c:v>42.281481481481478</c:v>
                </c:pt>
                <c:pt idx="4">
                  <c:v>80.238095238095241</c:v>
                </c:pt>
                <c:pt idx="5">
                  <c:v>81.878306878306887</c:v>
                </c:pt>
                <c:pt idx="6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09EF-4587-84DF-38FE8592BA39}"/>
            </c:ext>
          </c:extLst>
        </c:ser>
        <c:ser>
          <c:idx val="2"/>
          <c:order val="2"/>
          <c:tx>
            <c:v>experiment 2</c:v>
          </c:tx>
          <c:spPr>
            <a:ln w="19050" cap="rnd">
              <a:noFill/>
              <a:round/>
            </a:ln>
            <a:effectLst/>
          </c:spPr>
          <c:marker>
            <c:symbol val="triangle"/>
            <c:size val="7"/>
            <c:spPr>
              <a:solidFill>
                <a:srgbClr val="00B050"/>
              </a:solidFill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Experiment_ESR_Danyel_2015!$R$5:$R$11</c:f>
              <c:numCache>
                <c:formatCode>General</c:formatCode>
                <c:ptCount val="7"/>
                <c:pt idx="0">
                  <c:v>0</c:v>
                </c:pt>
                <c:pt idx="1">
                  <c:v>0.5</c:v>
                </c:pt>
                <c:pt idx="2">
                  <c:v>2</c:v>
                </c:pt>
                <c:pt idx="3">
                  <c:v>4</c:v>
                </c:pt>
                <c:pt idx="4">
                  <c:v>6</c:v>
                </c:pt>
                <c:pt idx="5">
                  <c:v>8</c:v>
                </c:pt>
                <c:pt idx="6">
                  <c:v>24</c:v>
                </c:pt>
              </c:numCache>
            </c:numRef>
          </c:xVal>
          <c:yVal>
            <c:numRef>
              <c:f>Experiment_ESR_Danyel_2015!$T$5:$T$11</c:f>
              <c:numCache>
                <c:formatCode>0.00</c:formatCode>
                <c:ptCount val="7"/>
                <c:pt idx="0" formatCode="General">
                  <c:v>0</c:v>
                </c:pt>
                <c:pt idx="1">
                  <c:v>26.322751322751323</c:v>
                </c:pt>
                <c:pt idx="2">
                  <c:v>44.885714285714286</c:v>
                </c:pt>
                <c:pt idx="3">
                  <c:v>53.881481481481487</c:v>
                </c:pt>
                <c:pt idx="4">
                  <c:v>74.597883597883595</c:v>
                </c:pt>
                <c:pt idx="5">
                  <c:v>95.232804232804241</c:v>
                </c:pt>
                <c:pt idx="6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09EF-4587-84DF-38FE8592BA39}"/>
            </c:ext>
          </c:extLst>
        </c:ser>
        <c:ser>
          <c:idx val="3"/>
          <c:order val="3"/>
          <c:tx>
            <c:v>experiment 3</c:v>
          </c:tx>
          <c:spPr>
            <a:ln w="19050" cap="rnd">
              <a:noFill/>
              <a:round/>
            </a:ln>
            <a:effectLst/>
          </c:spPr>
          <c:marker>
            <c:symbol val="circle"/>
            <c:size val="6"/>
            <c:spPr>
              <a:solidFill>
                <a:srgbClr val="7030A0"/>
              </a:solidFill>
              <a:ln w="9525">
                <a:solidFill>
                  <a:srgbClr val="7030A0"/>
                </a:solidFill>
              </a:ln>
              <a:effectLst/>
            </c:spPr>
          </c:marker>
          <c:xVal>
            <c:numRef>
              <c:f>Experiment_ESR_Danyel_2015!$R$5:$R$11</c:f>
              <c:numCache>
                <c:formatCode>General</c:formatCode>
                <c:ptCount val="7"/>
                <c:pt idx="0">
                  <c:v>0</c:v>
                </c:pt>
                <c:pt idx="1">
                  <c:v>0.5</c:v>
                </c:pt>
                <c:pt idx="2">
                  <c:v>2</c:v>
                </c:pt>
                <c:pt idx="3">
                  <c:v>4</c:v>
                </c:pt>
                <c:pt idx="4">
                  <c:v>6</c:v>
                </c:pt>
                <c:pt idx="5">
                  <c:v>8</c:v>
                </c:pt>
                <c:pt idx="6">
                  <c:v>24</c:v>
                </c:pt>
              </c:numCache>
            </c:numRef>
          </c:xVal>
          <c:yVal>
            <c:numRef>
              <c:f>Experiment_ESR_Danyel_2015!$U$5:$U$11</c:f>
              <c:numCache>
                <c:formatCode>0.00</c:formatCode>
                <c:ptCount val="7"/>
                <c:pt idx="0" formatCode="General">
                  <c:v>0</c:v>
                </c:pt>
                <c:pt idx="1">
                  <c:v>19.192592592592593</c:v>
                </c:pt>
                <c:pt idx="2">
                  <c:v>37.691005291005297</c:v>
                </c:pt>
                <c:pt idx="3">
                  <c:v>64.722751322751321</c:v>
                </c:pt>
                <c:pt idx="4">
                  <c:v>74.470899470899468</c:v>
                </c:pt>
                <c:pt idx="5">
                  <c:v>79.116402116402114</c:v>
                </c:pt>
                <c:pt idx="6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09EF-4587-84DF-38FE8592BA39}"/>
            </c:ext>
          </c:extLst>
        </c:ser>
        <c:ser>
          <c:idx val="0"/>
          <c:order val="4"/>
          <c:tx>
            <c:v>DMPO reduced model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Model!$A$2:$A$100</c:f>
              <c:numCache>
                <c:formatCode>0.00</c:formatCode>
                <c:ptCount val="99"/>
                <c:pt idx="0">
                  <c:v>0</c:v>
                </c:pt>
                <c:pt idx="1">
                  <c:v>0.25</c:v>
                </c:pt>
                <c:pt idx="2">
                  <c:v>0.5</c:v>
                </c:pt>
                <c:pt idx="3">
                  <c:v>0.75</c:v>
                </c:pt>
                <c:pt idx="4">
                  <c:v>1</c:v>
                </c:pt>
                <c:pt idx="5">
                  <c:v>1.25</c:v>
                </c:pt>
                <c:pt idx="6">
                  <c:v>1.5</c:v>
                </c:pt>
                <c:pt idx="7">
                  <c:v>1.75</c:v>
                </c:pt>
                <c:pt idx="8">
                  <c:v>2</c:v>
                </c:pt>
                <c:pt idx="9">
                  <c:v>2.25</c:v>
                </c:pt>
                <c:pt idx="10">
                  <c:v>2.5</c:v>
                </c:pt>
                <c:pt idx="11">
                  <c:v>2.75</c:v>
                </c:pt>
                <c:pt idx="12">
                  <c:v>3</c:v>
                </c:pt>
                <c:pt idx="13">
                  <c:v>3.25</c:v>
                </c:pt>
                <c:pt idx="14">
                  <c:v>3.5</c:v>
                </c:pt>
                <c:pt idx="15">
                  <c:v>3.75</c:v>
                </c:pt>
                <c:pt idx="16">
                  <c:v>4</c:v>
                </c:pt>
                <c:pt idx="17">
                  <c:v>4.25</c:v>
                </c:pt>
                <c:pt idx="18">
                  <c:v>4.5</c:v>
                </c:pt>
                <c:pt idx="19">
                  <c:v>4.75</c:v>
                </c:pt>
                <c:pt idx="20">
                  <c:v>5</c:v>
                </c:pt>
                <c:pt idx="21">
                  <c:v>5.25</c:v>
                </c:pt>
                <c:pt idx="22">
                  <c:v>5.5</c:v>
                </c:pt>
                <c:pt idx="23">
                  <c:v>5.75</c:v>
                </c:pt>
                <c:pt idx="24">
                  <c:v>6</c:v>
                </c:pt>
                <c:pt idx="25">
                  <c:v>6.25</c:v>
                </c:pt>
                <c:pt idx="26">
                  <c:v>6.5</c:v>
                </c:pt>
                <c:pt idx="27">
                  <c:v>6.75</c:v>
                </c:pt>
                <c:pt idx="28">
                  <c:v>7</c:v>
                </c:pt>
                <c:pt idx="29">
                  <c:v>7.25</c:v>
                </c:pt>
                <c:pt idx="30">
                  <c:v>7.5</c:v>
                </c:pt>
                <c:pt idx="31">
                  <c:v>7.75</c:v>
                </c:pt>
                <c:pt idx="32">
                  <c:v>8</c:v>
                </c:pt>
                <c:pt idx="33">
                  <c:v>8.25</c:v>
                </c:pt>
                <c:pt idx="34">
                  <c:v>8.5</c:v>
                </c:pt>
                <c:pt idx="35">
                  <c:v>8.75</c:v>
                </c:pt>
                <c:pt idx="36">
                  <c:v>9</c:v>
                </c:pt>
                <c:pt idx="37">
                  <c:v>9.25</c:v>
                </c:pt>
                <c:pt idx="38">
                  <c:v>9.5</c:v>
                </c:pt>
                <c:pt idx="39">
                  <c:v>9.75</c:v>
                </c:pt>
                <c:pt idx="40">
                  <c:v>10</c:v>
                </c:pt>
                <c:pt idx="41">
                  <c:v>10.25</c:v>
                </c:pt>
                <c:pt idx="42">
                  <c:v>10.5</c:v>
                </c:pt>
                <c:pt idx="43">
                  <c:v>10.75</c:v>
                </c:pt>
                <c:pt idx="44">
                  <c:v>11</c:v>
                </c:pt>
                <c:pt idx="45">
                  <c:v>11.25</c:v>
                </c:pt>
                <c:pt idx="46">
                  <c:v>11.5</c:v>
                </c:pt>
                <c:pt idx="47">
                  <c:v>11.75</c:v>
                </c:pt>
                <c:pt idx="48">
                  <c:v>12</c:v>
                </c:pt>
                <c:pt idx="49">
                  <c:v>12.25</c:v>
                </c:pt>
                <c:pt idx="50">
                  <c:v>12.5</c:v>
                </c:pt>
                <c:pt idx="51">
                  <c:v>12.75</c:v>
                </c:pt>
                <c:pt idx="52">
                  <c:v>13</c:v>
                </c:pt>
                <c:pt idx="53">
                  <c:v>13.25</c:v>
                </c:pt>
                <c:pt idx="54">
                  <c:v>13.5</c:v>
                </c:pt>
                <c:pt idx="55">
                  <c:v>13.75</c:v>
                </c:pt>
                <c:pt idx="56">
                  <c:v>14</c:v>
                </c:pt>
                <c:pt idx="57">
                  <c:v>14.25</c:v>
                </c:pt>
                <c:pt idx="58">
                  <c:v>14.5</c:v>
                </c:pt>
                <c:pt idx="59">
                  <c:v>14.75</c:v>
                </c:pt>
                <c:pt idx="60">
                  <c:v>15</c:v>
                </c:pt>
                <c:pt idx="61">
                  <c:v>15.25</c:v>
                </c:pt>
                <c:pt idx="62">
                  <c:v>15.5</c:v>
                </c:pt>
                <c:pt idx="63">
                  <c:v>15.75</c:v>
                </c:pt>
                <c:pt idx="64">
                  <c:v>16</c:v>
                </c:pt>
                <c:pt idx="65">
                  <c:v>16.25</c:v>
                </c:pt>
                <c:pt idx="66">
                  <c:v>16.5</c:v>
                </c:pt>
                <c:pt idx="67">
                  <c:v>16.75</c:v>
                </c:pt>
                <c:pt idx="68">
                  <c:v>17</c:v>
                </c:pt>
                <c:pt idx="69">
                  <c:v>17.25</c:v>
                </c:pt>
                <c:pt idx="70">
                  <c:v>17.5</c:v>
                </c:pt>
                <c:pt idx="71">
                  <c:v>17.75</c:v>
                </c:pt>
                <c:pt idx="72">
                  <c:v>18</c:v>
                </c:pt>
                <c:pt idx="73">
                  <c:v>18.25</c:v>
                </c:pt>
                <c:pt idx="74">
                  <c:v>18.5</c:v>
                </c:pt>
                <c:pt idx="75">
                  <c:v>18.75</c:v>
                </c:pt>
                <c:pt idx="76">
                  <c:v>19</c:v>
                </c:pt>
                <c:pt idx="77">
                  <c:v>19.25</c:v>
                </c:pt>
                <c:pt idx="78">
                  <c:v>19.5</c:v>
                </c:pt>
                <c:pt idx="79">
                  <c:v>19.75</c:v>
                </c:pt>
                <c:pt idx="80">
                  <c:v>20</c:v>
                </c:pt>
                <c:pt idx="81">
                  <c:v>20.25</c:v>
                </c:pt>
                <c:pt idx="82">
                  <c:v>20.5</c:v>
                </c:pt>
                <c:pt idx="83">
                  <c:v>20.75</c:v>
                </c:pt>
                <c:pt idx="84">
                  <c:v>21</c:v>
                </c:pt>
                <c:pt idx="85">
                  <c:v>21.25</c:v>
                </c:pt>
                <c:pt idx="86">
                  <c:v>21.5</c:v>
                </c:pt>
                <c:pt idx="87">
                  <c:v>21.75</c:v>
                </c:pt>
                <c:pt idx="88">
                  <c:v>22</c:v>
                </c:pt>
                <c:pt idx="89">
                  <c:v>22.25</c:v>
                </c:pt>
                <c:pt idx="90">
                  <c:v>22.5</c:v>
                </c:pt>
                <c:pt idx="91">
                  <c:v>22.75</c:v>
                </c:pt>
                <c:pt idx="92">
                  <c:v>23</c:v>
                </c:pt>
                <c:pt idx="93">
                  <c:v>23.25</c:v>
                </c:pt>
                <c:pt idx="94">
                  <c:v>23.5</c:v>
                </c:pt>
                <c:pt idx="95">
                  <c:v>23.75</c:v>
                </c:pt>
                <c:pt idx="96">
                  <c:v>24</c:v>
                </c:pt>
                <c:pt idx="97">
                  <c:v>24.25</c:v>
                </c:pt>
                <c:pt idx="98">
                  <c:v>24.5</c:v>
                </c:pt>
              </c:numCache>
            </c:numRef>
          </c:xVal>
          <c:yVal>
            <c:numRef>
              <c:f>Model!$F$2:$F$100</c:f>
              <c:numCache>
                <c:formatCode>0.00</c:formatCode>
                <c:ptCount val="99"/>
                <c:pt idx="0">
                  <c:v>0</c:v>
                </c:pt>
                <c:pt idx="1">
                  <c:v>0.87668699999999999</c:v>
                </c:pt>
                <c:pt idx="2">
                  <c:v>3.0958199999999998</c:v>
                </c:pt>
                <c:pt idx="3">
                  <c:v>6.2968700000000002</c:v>
                </c:pt>
                <c:pt idx="4">
                  <c:v>10.205399999999999</c:v>
                </c:pt>
                <c:pt idx="5">
                  <c:v>14.632</c:v>
                </c:pt>
                <c:pt idx="6">
                  <c:v>19.4194</c:v>
                </c:pt>
                <c:pt idx="7">
                  <c:v>24.428799999999999</c:v>
                </c:pt>
                <c:pt idx="8">
                  <c:v>29.540299999999998</c:v>
                </c:pt>
                <c:pt idx="9">
                  <c:v>34.654000000000003</c:v>
                </c:pt>
                <c:pt idx="10">
                  <c:v>39.688800000000001</c:v>
                </c:pt>
                <c:pt idx="11">
                  <c:v>44.580599999999997</c:v>
                </c:pt>
                <c:pt idx="12">
                  <c:v>49.279499999999999</c:v>
                </c:pt>
                <c:pt idx="13">
                  <c:v>53.747599999999998</c:v>
                </c:pt>
                <c:pt idx="14">
                  <c:v>57.957500000000003</c:v>
                </c:pt>
                <c:pt idx="15">
                  <c:v>61.89</c:v>
                </c:pt>
                <c:pt idx="16">
                  <c:v>65.533299999999997</c:v>
                </c:pt>
                <c:pt idx="17">
                  <c:v>68.881200000000007</c:v>
                </c:pt>
                <c:pt idx="18">
                  <c:v>71.932299999999998</c:v>
                </c:pt>
                <c:pt idx="19">
                  <c:v>74.689099999999996</c:v>
                </c:pt>
                <c:pt idx="20">
                  <c:v>77.156999999999996</c:v>
                </c:pt>
                <c:pt idx="21">
                  <c:v>79.343800000000002</c:v>
                </c:pt>
                <c:pt idx="22">
                  <c:v>81.259200000000007</c:v>
                </c:pt>
                <c:pt idx="23">
                  <c:v>82.914000000000001</c:v>
                </c:pt>
                <c:pt idx="24">
                  <c:v>84.320300000000003</c:v>
                </c:pt>
                <c:pt idx="25">
                  <c:v>85.490600000000001</c:v>
                </c:pt>
                <c:pt idx="26">
                  <c:v>86.437799999999996</c:v>
                </c:pt>
                <c:pt idx="27">
                  <c:v>87.174899999999994</c:v>
                </c:pt>
                <c:pt idx="28">
                  <c:v>87.715000000000003</c:v>
                </c:pt>
                <c:pt idx="29">
                  <c:v>88.070999999999998</c:v>
                </c:pt>
                <c:pt idx="30">
                  <c:v>88.255499999999998</c:v>
                </c:pt>
                <c:pt idx="31">
                  <c:v>88.280900000000003</c:v>
                </c:pt>
                <c:pt idx="32">
                  <c:v>88.159000000000006</c:v>
                </c:pt>
                <c:pt idx="33">
                  <c:v>87.901300000000006</c:v>
                </c:pt>
                <c:pt idx="34">
                  <c:v>87.518600000000006</c:v>
                </c:pt>
                <c:pt idx="35">
                  <c:v>87.021600000000007</c:v>
                </c:pt>
                <c:pt idx="36">
                  <c:v>86.42</c:v>
                </c:pt>
                <c:pt idx="37">
                  <c:v>85.723200000000006</c:v>
                </c:pt>
                <c:pt idx="38">
                  <c:v>84.940200000000004</c:v>
                </c:pt>
                <c:pt idx="39">
                  <c:v>84.079400000000007</c:v>
                </c:pt>
                <c:pt idx="40">
                  <c:v>83.148600000000002</c:v>
                </c:pt>
                <c:pt idx="41">
                  <c:v>82.155199999999994</c:v>
                </c:pt>
                <c:pt idx="42">
                  <c:v>81.106099999999998</c:v>
                </c:pt>
                <c:pt idx="43">
                  <c:v>80.007800000000003</c:v>
                </c:pt>
                <c:pt idx="44">
                  <c:v>78.866299999999995</c:v>
                </c:pt>
                <c:pt idx="45">
                  <c:v>77.687200000000004</c:v>
                </c:pt>
                <c:pt idx="46">
                  <c:v>76.475899999999996</c:v>
                </c:pt>
                <c:pt idx="47">
                  <c:v>75.236999999999995</c:v>
                </c:pt>
                <c:pt idx="48">
                  <c:v>73.975200000000001</c:v>
                </c:pt>
                <c:pt idx="49">
                  <c:v>72.694500000000005</c:v>
                </c:pt>
                <c:pt idx="50">
                  <c:v>71.398799999999994</c:v>
                </c:pt>
                <c:pt idx="51">
                  <c:v>70.091700000000003</c:v>
                </c:pt>
                <c:pt idx="52">
                  <c:v>68.776399999999995</c:v>
                </c:pt>
                <c:pt idx="53">
                  <c:v>67.4559</c:v>
                </c:pt>
                <c:pt idx="54">
                  <c:v>66.132999999999996</c:v>
                </c:pt>
                <c:pt idx="55">
                  <c:v>64.810100000000006</c:v>
                </c:pt>
                <c:pt idx="56">
                  <c:v>63.489699999999999</c:v>
                </c:pt>
                <c:pt idx="57">
                  <c:v>62.173699999999997</c:v>
                </c:pt>
                <c:pt idx="58">
                  <c:v>60.864100000000001</c:v>
                </c:pt>
                <c:pt idx="59">
                  <c:v>59.562600000000003</c:v>
                </c:pt>
                <c:pt idx="60">
                  <c:v>58.270800000000001</c:v>
                </c:pt>
                <c:pt idx="61">
                  <c:v>56.990099999999998</c:v>
                </c:pt>
                <c:pt idx="62">
                  <c:v>55.721800000000002</c:v>
                </c:pt>
                <c:pt idx="63">
                  <c:v>54.466999999999999</c:v>
                </c:pt>
                <c:pt idx="64">
                  <c:v>53.226700000000001</c:v>
                </c:pt>
                <c:pt idx="65">
                  <c:v>52.001800000000003</c:v>
                </c:pt>
                <c:pt idx="66">
                  <c:v>50.793100000000003</c:v>
                </c:pt>
                <c:pt idx="67">
                  <c:v>49.601300000000002</c:v>
                </c:pt>
                <c:pt idx="68">
                  <c:v>48.427100000000003</c:v>
                </c:pt>
                <c:pt idx="69">
                  <c:v>47.270899999999997</c:v>
                </c:pt>
                <c:pt idx="70">
                  <c:v>46.133099999999999</c:v>
                </c:pt>
                <c:pt idx="71">
                  <c:v>45.014200000000002</c:v>
                </c:pt>
                <c:pt idx="72">
                  <c:v>43.914499999999997</c:v>
                </c:pt>
                <c:pt idx="73">
                  <c:v>42.834099999999999</c:v>
                </c:pt>
                <c:pt idx="74">
                  <c:v>41.773400000000002</c:v>
                </c:pt>
                <c:pt idx="75">
                  <c:v>40.732300000000002</c:v>
                </c:pt>
                <c:pt idx="76">
                  <c:v>39.711100000000002</c:v>
                </c:pt>
                <c:pt idx="77">
                  <c:v>38.709800000000001</c:v>
                </c:pt>
                <c:pt idx="78">
                  <c:v>37.728299999999997</c:v>
                </c:pt>
                <c:pt idx="79">
                  <c:v>36.7667</c:v>
                </c:pt>
                <c:pt idx="80">
                  <c:v>35.8249</c:v>
                </c:pt>
                <c:pt idx="81">
                  <c:v>34.902799999999999</c:v>
                </c:pt>
                <c:pt idx="82">
                  <c:v>34.000300000000003</c:v>
                </c:pt>
                <c:pt idx="83">
                  <c:v>33.1173</c:v>
                </c:pt>
                <c:pt idx="84">
                  <c:v>32.253500000000003</c:v>
                </c:pt>
                <c:pt idx="85">
                  <c:v>31.408799999999999</c:v>
                </c:pt>
                <c:pt idx="86">
                  <c:v>30.583100000000002</c:v>
                </c:pt>
                <c:pt idx="87">
                  <c:v>29.7761</c:v>
                </c:pt>
                <c:pt idx="88">
                  <c:v>28.987500000000001</c:v>
                </c:pt>
                <c:pt idx="89">
                  <c:v>28.217199999999998</c:v>
                </c:pt>
                <c:pt idx="90">
                  <c:v>27.4649</c:v>
                </c:pt>
                <c:pt idx="91">
                  <c:v>26.7302</c:v>
                </c:pt>
                <c:pt idx="92">
                  <c:v>26.013100000000001</c:v>
                </c:pt>
                <c:pt idx="93">
                  <c:v>25.313099999999999</c:v>
                </c:pt>
                <c:pt idx="94">
                  <c:v>24.63</c:v>
                </c:pt>
                <c:pt idx="95">
                  <c:v>23.9635</c:v>
                </c:pt>
                <c:pt idx="96">
                  <c:v>23.313400000000001</c:v>
                </c:pt>
                <c:pt idx="97">
                  <c:v>22.679300000000001</c:v>
                </c:pt>
                <c:pt idx="98">
                  <c:v>22.0609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94E2-44C9-B0A3-2910D24FFA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3493808"/>
        <c:axId val="553502512"/>
        <c:extLst>
          <c:ext xmlns:c15="http://schemas.microsoft.com/office/drawing/2012/chart" uri="{02D57815-91ED-43cb-92C2-25804820EDAC}">
            <c15:filteredScatterSeries>
              <c15:ser>
                <c:idx val="4"/>
                <c:order val="0"/>
                <c:tx>
                  <c:v>ROS model</c:v>
                </c:tx>
                <c:spPr>
                  <a:ln w="19050" cap="rnd">
                    <a:solidFill>
                      <a:schemeClr val="accent5"/>
                    </a:solidFill>
                    <a:round/>
                  </a:ln>
                  <a:effectLst/>
                </c:spPr>
                <c:marker>
                  <c:symbol val="none"/>
                </c:marker>
                <c:xVal>
                  <c:numRef>
                    <c:extLst>
                      <c:ext uri="{02D57815-91ED-43cb-92C2-25804820EDAC}">
                        <c15:formulaRef>
                          <c15:sqref>Model!$A$2:$A$1002</c15:sqref>
                        </c15:formulaRef>
                      </c:ext>
                    </c:extLst>
                    <c:numCache>
                      <c:formatCode>0.00</c:formatCode>
                      <c:ptCount val="1001"/>
                      <c:pt idx="0">
                        <c:v>0</c:v>
                      </c:pt>
                      <c:pt idx="1">
                        <c:v>0.25</c:v>
                      </c:pt>
                      <c:pt idx="2">
                        <c:v>0.5</c:v>
                      </c:pt>
                      <c:pt idx="3">
                        <c:v>0.75</c:v>
                      </c:pt>
                      <c:pt idx="4">
                        <c:v>1</c:v>
                      </c:pt>
                      <c:pt idx="5">
                        <c:v>1.25</c:v>
                      </c:pt>
                      <c:pt idx="6">
                        <c:v>1.5</c:v>
                      </c:pt>
                      <c:pt idx="7">
                        <c:v>1.75</c:v>
                      </c:pt>
                      <c:pt idx="8">
                        <c:v>2</c:v>
                      </c:pt>
                      <c:pt idx="9">
                        <c:v>2.25</c:v>
                      </c:pt>
                      <c:pt idx="10">
                        <c:v>2.5</c:v>
                      </c:pt>
                      <c:pt idx="11">
                        <c:v>2.75</c:v>
                      </c:pt>
                      <c:pt idx="12">
                        <c:v>3</c:v>
                      </c:pt>
                      <c:pt idx="13">
                        <c:v>3.25</c:v>
                      </c:pt>
                      <c:pt idx="14">
                        <c:v>3.5</c:v>
                      </c:pt>
                      <c:pt idx="15">
                        <c:v>3.75</c:v>
                      </c:pt>
                      <c:pt idx="16">
                        <c:v>4</c:v>
                      </c:pt>
                      <c:pt idx="17">
                        <c:v>4.25</c:v>
                      </c:pt>
                      <c:pt idx="18">
                        <c:v>4.5</c:v>
                      </c:pt>
                      <c:pt idx="19">
                        <c:v>4.75</c:v>
                      </c:pt>
                      <c:pt idx="20">
                        <c:v>5</c:v>
                      </c:pt>
                      <c:pt idx="21">
                        <c:v>5.25</c:v>
                      </c:pt>
                      <c:pt idx="22">
                        <c:v>5.5</c:v>
                      </c:pt>
                      <c:pt idx="23">
                        <c:v>5.75</c:v>
                      </c:pt>
                      <c:pt idx="24">
                        <c:v>6</c:v>
                      </c:pt>
                      <c:pt idx="25">
                        <c:v>6.25</c:v>
                      </c:pt>
                      <c:pt idx="26">
                        <c:v>6.5</c:v>
                      </c:pt>
                      <c:pt idx="27">
                        <c:v>6.75</c:v>
                      </c:pt>
                      <c:pt idx="28">
                        <c:v>7</c:v>
                      </c:pt>
                      <c:pt idx="29">
                        <c:v>7.25</c:v>
                      </c:pt>
                      <c:pt idx="30">
                        <c:v>7.5</c:v>
                      </c:pt>
                      <c:pt idx="31">
                        <c:v>7.75</c:v>
                      </c:pt>
                      <c:pt idx="32">
                        <c:v>8</c:v>
                      </c:pt>
                      <c:pt idx="33">
                        <c:v>8.25</c:v>
                      </c:pt>
                      <c:pt idx="34">
                        <c:v>8.5</c:v>
                      </c:pt>
                      <c:pt idx="35">
                        <c:v>8.75</c:v>
                      </c:pt>
                      <c:pt idx="36">
                        <c:v>9</c:v>
                      </c:pt>
                      <c:pt idx="37">
                        <c:v>9.25</c:v>
                      </c:pt>
                      <c:pt idx="38">
                        <c:v>9.5</c:v>
                      </c:pt>
                      <c:pt idx="39">
                        <c:v>9.75</c:v>
                      </c:pt>
                      <c:pt idx="40">
                        <c:v>10</c:v>
                      </c:pt>
                      <c:pt idx="41">
                        <c:v>10.25</c:v>
                      </c:pt>
                      <c:pt idx="42">
                        <c:v>10.5</c:v>
                      </c:pt>
                      <c:pt idx="43">
                        <c:v>10.75</c:v>
                      </c:pt>
                      <c:pt idx="44">
                        <c:v>11</c:v>
                      </c:pt>
                      <c:pt idx="45">
                        <c:v>11.25</c:v>
                      </c:pt>
                      <c:pt idx="46">
                        <c:v>11.5</c:v>
                      </c:pt>
                      <c:pt idx="47">
                        <c:v>11.75</c:v>
                      </c:pt>
                      <c:pt idx="48">
                        <c:v>12</c:v>
                      </c:pt>
                      <c:pt idx="49">
                        <c:v>12.25</c:v>
                      </c:pt>
                      <c:pt idx="50">
                        <c:v>12.5</c:v>
                      </c:pt>
                      <c:pt idx="51">
                        <c:v>12.75</c:v>
                      </c:pt>
                      <c:pt idx="52">
                        <c:v>13</c:v>
                      </c:pt>
                      <c:pt idx="53">
                        <c:v>13.25</c:v>
                      </c:pt>
                      <c:pt idx="54">
                        <c:v>13.5</c:v>
                      </c:pt>
                      <c:pt idx="55">
                        <c:v>13.75</c:v>
                      </c:pt>
                      <c:pt idx="56">
                        <c:v>14</c:v>
                      </c:pt>
                      <c:pt idx="57">
                        <c:v>14.25</c:v>
                      </c:pt>
                      <c:pt idx="58">
                        <c:v>14.5</c:v>
                      </c:pt>
                      <c:pt idx="59">
                        <c:v>14.75</c:v>
                      </c:pt>
                      <c:pt idx="60">
                        <c:v>15</c:v>
                      </c:pt>
                      <c:pt idx="61">
                        <c:v>15.25</c:v>
                      </c:pt>
                      <c:pt idx="62">
                        <c:v>15.5</c:v>
                      </c:pt>
                      <c:pt idx="63">
                        <c:v>15.75</c:v>
                      </c:pt>
                      <c:pt idx="64">
                        <c:v>16</c:v>
                      </c:pt>
                      <c:pt idx="65">
                        <c:v>16.25</c:v>
                      </c:pt>
                      <c:pt idx="66">
                        <c:v>16.5</c:v>
                      </c:pt>
                      <c:pt idx="67">
                        <c:v>16.75</c:v>
                      </c:pt>
                      <c:pt idx="68">
                        <c:v>17</c:v>
                      </c:pt>
                      <c:pt idx="69">
                        <c:v>17.25</c:v>
                      </c:pt>
                      <c:pt idx="70">
                        <c:v>17.5</c:v>
                      </c:pt>
                      <c:pt idx="71">
                        <c:v>17.75</c:v>
                      </c:pt>
                      <c:pt idx="72">
                        <c:v>18</c:v>
                      </c:pt>
                      <c:pt idx="73">
                        <c:v>18.25</c:v>
                      </c:pt>
                      <c:pt idx="74">
                        <c:v>18.5</c:v>
                      </c:pt>
                      <c:pt idx="75">
                        <c:v>18.75</c:v>
                      </c:pt>
                      <c:pt idx="76">
                        <c:v>19</c:v>
                      </c:pt>
                      <c:pt idx="77">
                        <c:v>19.25</c:v>
                      </c:pt>
                      <c:pt idx="78">
                        <c:v>19.5</c:v>
                      </c:pt>
                      <c:pt idx="79">
                        <c:v>19.75</c:v>
                      </c:pt>
                      <c:pt idx="80">
                        <c:v>20</c:v>
                      </c:pt>
                      <c:pt idx="81">
                        <c:v>20.25</c:v>
                      </c:pt>
                      <c:pt idx="82">
                        <c:v>20.5</c:v>
                      </c:pt>
                      <c:pt idx="83">
                        <c:v>20.75</c:v>
                      </c:pt>
                      <c:pt idx="84">
                        <c:v>21</c:v>
                      </c:pt>
                      <c:pt idx="85">
                        <c:v>21.25</c:v>
                      </c:pt>
                      <c:pt idx="86">
                        <c:v>21.5</c:v>
                      </c:pt>
                      <c:pt idx="87">
                        <c:v>21.75</c:v>
                      </c:pt>
                      <c:pt idx="88">
                        <c:v>22</c:v>
                      </c:pt>
                      <c:pt idx="89">
                        <c:v>22.25</c:v>
                      </c:pt>
                      <c:pt idx="90">
                        <c:v>22.5</c:v>
                      </c:pt>
                      <c:pt idx="91">
                        <c:v>22.75</c:v>
                      </c:pt>
                      <c:pt idx="92">
                        <c:v>23</c:v>
                      </c:pt>
                      <c:pt idx="93">
                        <c:v>23.25</c:v>
                      </c:pt>
                      <c:pt idx="94">
                        <c:v>23.5</c:v>
                      </c:pt>
                      <c:pt idx="95">
                        <c:v>23.75</c:v>
                      </c:pt>
                      <c:pt idx="96">
                        <c:v>24</c:v>
                      </c:pt>
                      <c:pt idx="97">
                        <c:v>24.25</c:v>
                      </c:pt>
                      <c:pt idx="98">
                        <c:v>24.5</c:v>
                      </c:pt>
                      <c:pt idx="99">
                        <c:v>24.75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Model!$F$2:$F$102</c15:sqref>
                        </c15:formulaRef>
                      </c:ext>
                    </c:extLst>
                    <c:numCache>
                      <c:formatCode>0.00</c:formatCode>
                      <c:ptCount val="101"/>
                      <c:pt idx="0">
                        <c:v>0</c:v>
                      </c:pt>
                      <c:pt idx="1">
                        <c:v>0.87668699999999999</c:v>
                      </c:pt>
                      <c:pt idx="2">
                        <c:v>3.0958199999999998</c:v>
                      </c:pt>
                      <c:pt idx="3">
                        <c:v>6.2968700000000002</c:v>
                      </c:pt>
                      <c:pt idx="4">
                        <c:v>10.205399999999999</c:v>
                      </c:pt>
                      <c:pt idx="5">
                        <c:v>14.632</c:v>
                      </c:pt>
                      <c:pt idx="6">
                        <c:v>19.4194</c:v>
                      </c:pt>
                      <c:pt idx="7">
                        <c:v>24.428799999999999</c:v>
                      </c:pt>
                      <c:pt idx="8">
                        <c:v>29.540299999999998</c:v>
                      </c:pt>
                      <c:pt idx="9">
                        <c:v>34.654000000000003</c:v>
                      </c:pt>
                      <c:pt idx="10">
                        <c:v>39.688800000000001</c:v>
                      </c:pt>
                      <c:pt idx="11">
                        <c:v>44.580599999999997</c:v>
                      </c:pt>
                      <c:pt idx="12">
                        <c:v>49.279499999999999</c:v>
                      </c:pt>
                      <c:pt idx="13">
                        <c:v>53.747599999999998</c:v>
                      </c:pt>
                      <c:pt idx="14">
                        <c:v>57.957500000000003</c:v>
                      </c:pt>
                      <c:pt idx="15">
                        <c:v>61.89</c:v>
                      </c:pt>
                      <c:pt idx="16">
                        <c:v>65.533299999999997</c:v>
                      </c:pt>
                      <c:pt idx="17">
                        <c:v>68.881200000000007</c:v>
                      </c:pt>
                      <c:pt idx="18">
                        <c:v>71.932299999999998</c:v>
                      </c:pt>
                      <c:pt idx="19">
                        <c:v>74.689099999999996</c:v>
                      </c:pt>
                      <c:pt idx="20">
                        <c:v>77.156999999999996</c:v>
                      </c:pt>
                      <c:pt idx="21">
                        <c:v>79.343800000000002</c:v>
                      </c:pt>
                      <c:pt idx="22">
                        <c:v>81.259200000000007</c:v>
                      </c:pt>
                      <c:pt idx="23">
                        <c:v>82.914000000000001</c:v>
                      </c:pt>
                      <c:pt idx="24">
                        <c:v>84.320300000000003</c:v>
                      </c:pt>
                      <c:pt idx="25">
                        <c:v>85.490600000000001</c:v>
                      </c:pt>
                      <c:pt idx="26">
                        <c:v>86.437799999999996</c:v>
                      </c:pt>
                      <c:pt idx="27">
                        <c:v>87.174899999999994</c:v>
                      </c:pt>
                      <c:pt idx="28">
                        <c:v>87.715000000000003</c:v>
                      </c:pt>
                      <c:pt idx="29">
                        <c:v>88.070999999999998</c:v>
                      </c:pt>
                      <c:pt idx="30">
                        <c:v>88.255499999999998</c:v>
                      </c:pt>
                      <c:pt idx="31">
                        <c:v>88.280900000000003</c:v>
                      </c:pt>
                      <c:pt idx="32">
                        <c:v>88.159000000000006</c:v>
                      </c:pt>
                      <c:pt idx="33">
                        <c:v>87.901300000000006</c:v>
                      </c:pt>
                      <c:pt idx="34">
                        <c:v>87.518600000000006</c:v>
                      </c:pt>
                      <c:pt idx="35">
                        <c:v>87.021600000000007</c:v>
                      </c:pt>
                      <c:pt idx="36">
                        <c:v>86.42</c:v>
                      </c:pt>
                      <c:pt idx="37">
                        <c:v>85.723200000000006</c:v>
                      </c:pt>
                      <c:pt idx="38">
                        <c:v>84.940200000000004</c:v>
                      </c:pt>
                      <c:pt idx="39">
                        <c:v>84.079400000000007</c:v>
                      </c:pt>
                      <c:pt idx="40">
                        <c:v>83.148600000000002</c:v>
                      </c:pt>
                      <c:pt idx="41">
                        <c:v>82.155199999999994</c:v>
                      </c:pt>
                      <c:pt idx="42">
                        <c:v>81.106099999999998</c:v>
                      </c:pt>
                      <c:pt idx="43">
                        <c:v>80.007800000000003</c:v>
                      </c:pt>
                      <c:pt idx="44">
                        <c:v>78.866299999999995</c:v>
                      </c:pt>
                      <c:pt idx="45">
                        <c:v>77.687200000000004</c:v>
                      </c:pt>
                      <c:pt idx="46">
                        <c:v>76.475899999999996</c:v>
                      </c:pt>
                      <c:pt idx="47">
                        <c:v>75.236999999999995</c:v>
                      </c:pt>
                      <c:pt idx="48">
                        <c:v>73.975200000000001</c:v>
                      </c:pt>
                      <c:pt idx="49">
                        <c:v>72.694500000000005</c:v>
                      </c:pt>
                      <c:pt idx="50">
                        <c:v>71.398799999999994</c:v>
                      </c:pt>
                      <c:pt idx="51">
                        <c:v>70.091700000000003</c:v>
                      </c:pt>
                      <c:pt idx="52">
                        <c:v>68.776399999999995</c:v>
                      </c:pt>
                      <c:pt idx="53">
                        <c:v>67.4559</c:v>
                      </c:pt>
                      <c:pt idx="54">
                        <c:v>66.132999999999996</c:v>
                      </c:pt>
                      <c:pt idx="55">
                        <c:v>64.810100000000006</c:v>
                      </c:pt>
                      <c:pt idx="56">
                        <c:v>63.489699999999999</c:v>
                      </c:pt>
                      <c:pt idx="57">
                        <c:v>62.173699999999997</c:v>
                      </c:pt>
                      <c:pt idx="58">
                        <c:v>60.864100000000001</c:v>
                      </c:pt>
                      <c:pt idx="59">
                        <c:v>59.562600000000003</c:v>
                      </c:pt>
                      <c:pt idx="60">
                        <c:v>58.270800000000001</c:v>
                      </c:pt>
                      <c:pt idx="61">
                        <c:v>56.990099999999998</c:v>
                      </c:pt>
                      <c:pt idx="62">
                        <c:v>55.721800000000002</c:v>
                      </c:pt>
                      <c:pt idx="63">
                        <c:v>54.466999999999999</c:v>
                      </c:pt>
                      <c:pt idx="64">
                        <c:v>53.226700000000001</c:v>
                      </c:pt>
                      <c:pt idx="65">
                        <c:v>52.001800000000003</c:v>
                      </c:pt>
                      <c:pt idx="66">
                        <c:v>50.793100000000003</c:v>
                      </c:pt>
                      <c:pt idx="67">
                        <c:v>49.601300000000002</c:v>
                      </c:pt>
                      <c:pt idx="68">
                        <c:v>48.427100000000003</c:v>
                      </c:pt>
                      <c:pt idx="69">
                        <c:v>47.270899999999997</c:v>
                      </c:pt>
                      <c:pt idx="70">
                        <c:v>46.133099999999999</c:v>
                      </c:pt>
                      <c:pt idx="71">
                        <c:v>45.014200000000002</c:v>
                      </c:pt>
                      <c:pt idx="72">
                        <c:v>43.914499999999997</c:v>
                      </c:pt>
                      <c:pt idx="73">
                        <c:v>42.834099999999999</c:v>
                      </c:pt>
                      <c:pt idx="74">
                        <c:v>41.773400000000002</c:v>
                      </c:pt>
                      <c:pt idx="75">
                        <c:v>40.732300000000002</c:v>
                      </c:pt>
                      <c:pt idx="76">
                        <c:v>39.711100000000002</c:v>
                      </c:pt>
                      <c:pt idx="77">
                        <c:v>38.709800000000001</c:v>
                      </c:pt>
                      <c:pt idx="78">
                        <c:v>37.728299999999997</c:v>
                      </c:pt>
                      <c:pt idx="79">
                        <c:v>36.7667</c:v>
                      </c:pt>
                      <c:pt idx="80">
                        <c:v>35.8249</c:v>
                      </c:pt>
                      <c:pt idx="81">
                        <c:v>34.902799999999999</c:v>
                      </c:pt>
                      <c:pt idx="82">
                        <c:v>34.000300000000003</c:v>
                      </c:pt>
                      <c:pt idx="83">
                        <c:v>33.1173</c:v>
                      </c:pt>
                      <c:pt idx="84">
                        <c:v>32.253500000000003</c:v>
                      </c:pt>
                      <c:pt idx="85">
                        <c:v>31.408799999999999</c:v>
                      </c:pt>
                      <c:pt idx="86">
                        <c:v>30.583100000000002</c:v>
                      </c:pt>
                      <c:pt idx="87">
                        <c:v>29.7761</c:v>
                      </c:pt>
                      <c:pt idx="88">
                        <c:v>28.987500000000001</c:v>
                      </c:pt>
                      <c:pt idx="89">
                        <c:v>28.217199999999998</c:v>
                      </c:pt>
                      <c:pt idx="90">
                        <c:v>27.4649</c:v>
                      </c:pt>
                      <c:pt idx="91">
                        <c:v>26.7302</c:v>
                      </c:pt>
                      <c:pt idx="92">
                        <c:v>26.013100000000001</c:v>
                      </c:pt>
                      <c:pt idx="93">
                        <c:v>25.313099999999999</c:v>
                      </c:pt>
                      <c:pt idx="94">
                        <c:v>24.63</c:v>
                      </c:pt>
                      <c:pt idx="95">
                        <c:v>23.9635</c:v>
                      </c:pt>
                      <c:pt idx="96">
                        <c:v>23.313400000000001</c:v>
                      </c:pt>
                      <c:pt idx="97">
                        <c:v>22.679300000000001</c:v>
                      </c:pt>
                      <c:pt idx="98">
                        <c:v>22.0609</c:v>
                      </c:pt>
                      <c:pt idx="99">
                        <c:v>21.457899999999999</c:v>
                      </c:pt>
                      <c:pt idx="100">
                        <c:v>20.870100000000001</c:v>
                      </c:pt>
                    </c:numCache>
                  </c:numRef>
                </c:yVal>
                <c:smooth val="1"/>
                <c:extLst>
                  <c:ext xmlns:c16="http://schemas.microsoft.com/office/drawing/2014/chart" uri="{C3380CC4-5D6E-409C-BE32-E72D297353CC}">
                    <c16:uniqueId val="{00000000-09EF-4587-84DF-38FE8592BA39}"/>
                  </c:ext>
                </c:extLst>
              </c15:ser>
            </c15:filteredScatterSeries>
          </c:ext>
        </c:extLst>
      </c:scatterChart>
      <c:valAx>
        <c:axId val="553493808"/>
        <c:scaling>
          <c:orientation val="minMax"/>
          <c:max val="24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 i="0" baseline="0"/>
                  <a:t>Time, h</a:t>
                </a:r>
              </a:p>
            </c:rich>
          </c:tx>
          <c:layout>
            <c:manualLayout>
              <c:xMode val="edge"/>
              <c:yMode val="edge"/>
              <c:x val="0.47062725063247912"/>
              <c:y val="0.8765511594987671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3502512"/>
        <c:crosses val="autoZero"/>
        <c:crossBetween val="midCat"/>
        <c:majorUnit val="3"/>
      </c:valAx>
      <c:valAx>
        <c:axId val="5535025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 i="0" baseline="0"/>
                  <a:t>DMPO reduced form  [nM]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3493808"/>
        <c:crosses val="autoZero"/>
        <c:crossBetween val="midCat"/>
        <c:majorUnit val="2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415488032035376"/>
          <c:y val="0.44215002161192896"/>
          <c:w val="0.31846078328972083"/>
          <c:h val="0.297034283416036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>
          <a:lumMod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 b="1" i="0" baseline="0"/>
              <a:t>Menadione addition 100 </a:t>
            </a:r>
            <a:r>
              <a:rPr lang="el-GR" sz="1400" b="1" i="0" u="none" strike="noStrike" baseline="0">
                <a:effectLst/>
              </a:rPr>
              <a:t>μ</a:t>
            </a:r>
            <a:r>
              <a:rPr lang="en-GB" sz="1400" b="1" i="0" u="none" strike="noStrike" baseline="0">
                <a:effectLst/>
              </a:rPr>
              <a:t>M</a:t>
            </a:r>
            <a:endParaRPr lang="en-GB" b="1" i="0" baseline="0"/>
          </a:p>
        </c:rich>
      </c:tx>
      <c:layout>
        <c:manualLayout>
          <c:xMode val="edge"/>
          <c:yMode val="edge"/>
          <c:x val="0.36226049848279102"/>
          <c:y val="3.3256081214419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1573218184029532"/>
          <c:y val="0.16862308753607932"/>
          <c:w val="0.82837895827938357"/>
          <c:h val="0.60895553268795732"/>
        </c:manualLayout>
      </c:layout>
      <c:scatterChart>
        <c:scatterStyle val="smoothMarker"/>
        <c:varyColors val="0"/>
        <c:ser>
          <c:idx val="0"/>
          <c:order val="0"/>
          <c:tx>
            <c:v>DMPOoxidised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xVal>
            <c:numRef>
              <c:f>Model!$A$2:$A$100</c:f>
              <c:numCache>
                <c:formatCode>0.00</c:formatCode>
                <c:ptCount val="99"/>
                <c:pt idx="0">
                  <c:v>0</c:v>
                </c:pt>
                <c:pt idx="1">
                  <c:v>0.25</c:v>
                </c:pt>
                <c:pt idx="2">
                  <c:v>0.5</c:v>
                </c:pt>
                <c:pt idx="3">
                  <c:v>0.75</c:v>
                </c:pt>
                <c:pt idx="4">
                  <c:v>1</c:v>
                </c:pt>
                <c:pt idx="5">
                  <c:v>1.25</c:v>
                </c:pt>
                <c:pt idx="6">
                  <c:v>1.5</c:v>
                </c:pt>
                <c:pt idx="7">
                  <c:v>1.75</c:v>
                </c:pt>
                <c:pt idx="8">
                  <c:v>2</c:v>
                </c:pt>
                <c:pt idx="9">
                  <c:v>2.25</c:v>
                </c:pt>
                <c:pt idx="10">
                  <c:v>2.5</c:v>
                </c:pt>
                <c:pt idx="11">
                  <c:v>2.75</c:v>
                </c:pt>
                <c:pt idx="12">
                  <c:v>3</c:v>
                </c:pt>
                <c:pt idx="13">
                  <c:v>3.25</c:v>
                </c:pt>
                <c:pt idx="14">
                  <c:v>3.5</c:v>
                </c:pt>
                <c:pt idx="15">
                  <c:v>3.75</c:v>
                </c:pt>
                <c:pt idx="16">
                  <c:v>4</c:v>
                </c:pt>
                <c:pt idx="17">
                  <c:v>4.25</c:v>
                </c:pt>
                <c:pt idx="18">
                  <c:v>4.5</c:v>
                </c:pt>
                <c:pt idx="19">
                  <c:v>4.75</c:v>
                </c:pt>
                <c:pt idx="20">
                  <c:v>5</c:v>
                </c:pt>
                <c:pt idx="21">
                  <c:v>5.25</c:v>
                </c:pt>
                <c:pt idx="22">
                  <c:v>5.5</c:v>
                </c:pt>
                <c:pt idx="23">
                  <c:v>5.75</c:v>
                </c:pt>
                <c:pt idx="24">
                  <c:v>6</c:v>
                </c:pt>
                <c:pt idx="25">
                  <c:v>6.25</c:v>
                </c:pt>
                <c:pt idx="26">
                  <c:v>6.5</c:v>
                </c:pt>
                <c:pt idx="27">
                  <c:v>6.75</c:v>
                </c:pt>
                <c:pt idx="28">
                  <c:v>7</c:v>
                </c:pt>
                <c:pt idx="29">
                  <c:v>7.25</c:v>
                </c:pt>
                <c:pt idx="30">
                  <c:v>7.5</c:v>
                </c:pt>
                <c:pt idx="31">
                  <c:v>7.75</c:v>
                </c:pt>
                <c:pt idx="32">
                  <c:v>8</c:v>
                </c:pt>
                <c:pt idx="33">
                  <c:v>8.25</c:v>
                </c:pt>
                <c:pt idx="34">
                  <c:v>8.5</c:v>
                </c:pt>
                <c:pt idx="35">
                  <c:v>8.75</c:v>
                </c:pt>
                <c:pt idx="36">
                  <c:v>9</c:v>
                </c:pt>
                <c:pt idx="37">
                  <c:v>9.25</c:v>
                </c:pt>
                <c:pt idx="38">
                  <c:v>9.5</c:v>
                </c:pt>
                <c:pt idx="39">
                  <c:v>9.75</c:v>
                </c:pt>
                <c:pt idx="40">
                  <c:v>10</c:v>
                </c:pt>
                <c:pt idx="41">
                  <c:v>10.25</c:v>
                </c:pt>
                <c:pt idx="42">
                  <c:v>10.5</c:v>
                </c:pt>
                <c:pt idx="43">
                  <c:v>10.75</c:v>
                </c:pt>
                <c:pt idx="44">
                  <c:v>11</c:v>
                </c:pt>
                <c:pt idx="45">
                  <c:v>11.25</c:v>
                </c:pt>
                <c:pt idx="46">
                  <c:v>11.5</c:v>
                </c:pt>
                <c:pt idx="47">
                  <c:v>11.75</c:v>
                </c:pt>
                <c:pt idx="48">
                  <c:v>12</c:v>
                </c:pt>
                <c:pt idx="49">
                  <c:v>12.25</c:v>
                </c:pt>
                <c:pt idx="50">
                  <c:v>12.5</c:v>
                </c:pt>
                <c:pt idx="51">
                  <c:v>12.75</c:v>
                </c:pt>
                <c:pt idx="52">
                  <c:v>13</c:v>
                </c:pt>
                <c:pt idx="53">
                  <c:v>13.25</c:v>
                </c:pt>
                <c:pt idx="54">
                  <c:v>13.5</c:v>
                </c:pt>
                <c:pt idx="55">
                  <c:v>13.75</c:v>
                </c:pt>
                <c:pt idx="56">
                  <c:v>14</c:v>
                </c:pt>
                <c:pt idx="57">
                  <c:v>14.25</c:v>
                </c:pt>
                <c:pt idx="58">
                  <c:v>14.5</c:v>
                </c:pt>
                <c:pt idx="59">
                  <c:v>14.75</c:v>
                </c:pt>
                <c:pt idx="60">
                  <c:v>15</c:v>
                </c:pt>
                <c:pt idx="61">
                  <c:v>15.25</c:v>
                </c:pt>
                <c:pt idx="62">
                  <c:v>15.5</c:v>
                </c:pt>
                <c:pt idx="63">
                  <c:v>15.75</c:v>
                </c:pt>
                <c:pt idx="64">
                  <c:v>16</c:v>
                </c:pt>
                <c:pt idx="65">
                  <c:v>16.25</c:v>
                </c:pt>
                <c:pt idx="66">
                  <c:v>16.5</c:v>
                </c:pt>
                <c:pt idx="67">
                  <c:v>16.75</c:v>
                </c:pt>
                <c:pt idx="68">
                  <c:v>17</c:v>
                </c:pt>
                <c:pt idx="69">
                  <c:v>17.25</c:v>
                </c:pt>
                <c:pt idx="70">
                  <c:v>17.5</c:v>
                </c:pt>
                <c:pt idx="71">
                  <c:v>17.75</c:v>
                </c:pt>
                <c:pt idx="72">
                  <c:v>18</c:v>
                </c:pt>
                <c:pt idx="73">
                  <c:v>18.25</c:v>
                </c:pt>
                <c:pt idx="74">
                  <c:v>18.5</c:v>
                </c:pt>
                <c:pt idx="75">
                  <c:v>18.75</c:v>
                </c:pt>
                <c:pt idx="76">
                  <c:v>19</c:v>
                </c:pt>
                <c:pt idx="77">
                  <c:v>19.25</c:v>
                </c:pt>
                <c:pt idx="78">
                  <c:v>19.5</c:v>
                </c:pt>
                <c:pt idx="79">
                  <c:v>19.75</c:v>
                </c:pt>
                <c:pt idx="80">
                  <c:v>20</c:v>
                </c:pt>
                <c:pt idx="81">
                  <c:v>20.25</c:v>
                </c:pt>
                <c:pt idx="82">
                  <c:v>20.5</c:v>
                </c:pt>
                <c:pt idx="83">
                  <c:v>20.75</c:v>
                </c:pt>
                <c:pt idx="84">
                  <c:v>21</c:v>
                </c:pt>
                <c:pt idx="85">
                  <c:v>21.25</c:v>
                </c:pt>
                <c:pt idx="86">
                  <c:v>21.5</c:v>
                </c:pt>
                <c:pt idx="87">
                  <c:v>21.75</c:v>
                </c:pt>
                <c:pt idx="88">
                  <c:v>22</c:v>
                </c:pt>
                <c:pt idx="89">
                  <c:v>22.25</c:v>
                </c:pt>
                <c:pt idx="90">
                  <c:v>22.5</c:v>
                </c:pt>
                <c:pt idx="91">
                  <c:v>22.75</c:v>
                </c:pt>
                <c:pt idx="92">
                  <c:v>23</c:v>
                </c:pt>
                <c:pt idx="93">
                  <c:v>23.25</c:v>
                </c:pt>
                <c:pt idx="94">
                  <c:v>23.5</c:v>
                </c:pt>
                <c:pt idx="95">
                  <c:v>23.75</c:v>
                </c:pt>
                <c:pt idx="96">
                  <c:v>24</c:v>
                </c:pt>
                <c:pt idx="97">
                  <c:v>24.25</c:v>
                </c:pt>
                <c:pt idx="98">
                  <c:v>24.5</c:v>
                </c:pt>
              </c:numCache>
            </c:numRef>
          </c:xVal>
          <c:yVal>
            <c:numRef>
              <c:f>Model!$G$2:$G$100</c:f>
              <c:numCache>
                <c:formatCode>0.00</c:formatCode>
                <c:ptCount val="99"/>
                <c:pt idx="0">
                  <c:v>1000</c:v>
                </c:pt>
                <c:pt idx="1">
                  <c:v>969.56899999999996</c:v>
                </c:pt>
                <c:pt idx="2">
                  <c:v>938.66899999999998</c:v>
                </c:pt>
                <c:pt idx="3">
                  <c:v>907.63400000000001</c:v>
                </c:pt>
                <c:pt idx="4">
                  <c:v>876.71500000000003</c:v>
                </c:pt>
                <c:pt idx="5">
                  <c:v>846.07600000000002</c:v>
                </c:pt>
                <c:pt idx="6">
                  <c:v>815.851</c:v>
                </c:pt>
                <c:pt idx="7">
                  <c:v>786.15499999999997</c:v>
                </c:pt>
                <c:pt idx="8">
                  <c:v>757.08799999999997</c:v>
                </c:pt>
                <c:pt idx="9">
                  <c:v>728.726</c:v>
                </c:pt>
                <c:pt idx="10">
                  <c:v>701.12900000000002</c:v>
                </c:pt>
                <c:pt idx="11">
                  <c:v>674.34299999999996</c:v>
                </c:pt>
                <c:pt idx="12">
                  <c:v>648.39700000000005</c:v>
                </c:pt>
                <c:pt idx="13">
                  <c:v>623.30899999999997</c:v>
                </c:pt>
                <c:pt idx="14">
                  <c:v>599.08900000000006</c:v>
                </c:pt>
                <c:pt idx="15">
                  <c:v>575.73800000000006</c:v>
                </c:pt>
                <c:pt idx="16">
                  <c:v>553.25</c:v>
                </c:pt>
                <c:pt idx="17">
                  <c:v>531.61400000000003</c:v>
                </c:pt>
                <c:pt idx="18">
                  <c:v>510.81599999999997</c:v>
                </c:pt>
                <c:pt idx="19">
                  <c:v>490.83600000000001</c:v>
                </c:pt>
                <c:pt idx="20">
                  <c:v>471.65499999999997</c:v>
                </c:pt>
                <c:pt idx="21">
                  <c:v>453.24799999999999</c:v>
                </c:pt>
                <c:pt idx="22">
                  <c:v>435.59199999999998</c:v>
                </c:pt>
                <c:pt idx="23">
                  <c:v>418.66199999999998</c:v>
                </c:pt>
                <c:pt idx="24">
                  <c:v>402.43200000000002</c:v>
                </c:pt>
                <c:pt idx="25">
                  <c:v>386.87599999999998</c:v>
                </c:pt>
                <c:pt idx="26">
                  <c:v>371.96800000000002</c:v>
                </c:pt>
                <c:pt idx="27">
                  <c:v>357.68299999999999</c:v>
                </c:pt>
                <c:pt idx="28">
                  <c:v>343.99599999999998</c:v>
                </c:pt>
                <c:pt idx="29">
                  <c:v>330.88099999999997</c:v>
                </c:pt>
                <c:pt idx="30">
                  <c:v>318.31400000000002</c:v>
                </c:pt>
                <c:pt idx="31">
                  <c:v>306.27300000000002</c:v>
                </c:pt>
                <c:pt idx="32">
                  <c:v>294.73399999999998</c:v>
                </c:pt>
                <c:pt idx="33">
                  <c:v>283.67500000000001</c:v>
                </c:pt>
                <c:pt idx="34">
                  <c:v>273.07600000000002</c:v>
                </c:pt>
                <c:pt idx="35">
                  <c:v>262.916</c:v>
                </c:pt>
                <c:pt idx="36">
                  <c:v>253.17599999999999</c:v>
                </c:pt>
                <c:pt idx="37">
                  <c:v>243.83600000000001</c:v>
                </c:pt>
                <c:pt idx="38">
                  <c:v>234.87899999999999</c:v>
                </c:pt>
                <c:pt idx="39">
                  <c:v>226.28800000000001</c:v>
                </c:pt>
                <c:pt idx="40">
                  <c:v>218.04599999999999</c:v>
                </c:pt>
                <c:pt idx="41">
                  <c:v>210.137</c:v>
                </c:pt>
                <c:pt idx="42">
                  <c:v>202.548</c:v>
                </c:pt>
                <c:pt idx="43">
                  <c:v>195.26300000000001</c:v>
                </c:pt>
                <c:pt idx="44">
                  <c:v>188.26900000000001</c:v>
                </c:pt>
                <c:pt idx="45">
                  <c:v>181.553</c:v>
                </c:pt>
                <c:pt idx="46">
                  <c:v>175.10300000000001</c:v>
                </c:pt>
                <c:pt idx="47">
                  <c:v>168.90600000000001</c:v>
                </c:pt>
                <c:pt idx="48">
                  <c:v>162.953</c:v>
                </c:pt>
                <c:pt idx="49">
                  <c:v>157.23099999999999</c:v>
                </c:pt>
                <c:pt idx="50">
                  <c:v>151.73099999999999</c:v>
                </c:pt>
                <c:pt idx="51">
                  <c:v>146.44399999999999</c:v>
                </c:pt>
                <c:pt idx="52">
                  <c:v>141.36000000000001</c:v>
                </c:pt>
                <c:pt idx="53">
                  <c:v>136.47</c:v>
                </c:pt>
                <c:pt idx="54">
                  <c:v>131.76599999999999</c:v>
                </c:pt>
                <c:pt idx="55">
                  <c:v>127.24</c:v>
                </c:pt>
                <c:pt idx="56">
                  <c:v>122.884</c:v>
                </c:pt>
                <c:pt idx="57">
                  <c:v>118.69199999999999</c:v>
                </c:pt>
                <c:pt idx="58">
                  <c:v>114.65600000000001</c:v>
                </c:pt>
                <c:pt idx="59">
                  <c:v>110.77</c:v>
                </c:pt>
                <c:pt idx="60">
                  <c:v>107.02800000000001</c:v>
                </c:pt>
                <c:pt idx="61">
                  <c:v>103.423</c:v>
                </c:pt>
                <c:pt idx="62">
                  <c:v>99.950800000000001</c:v>
                </c:pt>
                <c:pt idx="63">
                  <c:v>96.604799999999997</c:v>
                </c:pt>
                <c:pt idx="64">
                  <c:v>93.380300000000005</c:v>
                </c:pt>
                <c:pt idx="65">
                  <c:v>90.272300000000001</c:v>
                </c:pt>
                <c:pt idx="66">
                  <c:v>87.2761</c:v>
                </c:pt>
                <c:pt idx="67">
                  <c:v>84.387299999999996</c:v>
                </c:pt>
                <c:pt idx="68">
                  <c:v>81.601600000000005</c:v>
                </c:pt>
                <c:pt idx="69">
                  <c:v>78.914900000000003</c:v>
                </c:pt>
                <c:pt idx="70">
                  <c:v>76.323300000000003</c:v>
                </c:pt>
                <c:pt idx="71">
                  <c:v>73.823099999999997</c:v>
                </c:pt>
                <c:pt idx="72">
                  <c:v>71.410700000000006</c:v>
                </c:pt>
                <c:pt idx="73">
                  <c:v>69.082599999999999</c:v>
                </c:pt>
                <c:pt idx="74">
                  <c:v>66.835800000000006</c:v>
                </c:pt>
                <c:pt idx="75">
                  <c:v>64.666899999999998</c:v>
                </c:pt>
                <c:pt idx="76">
                  <c:v>62.573099999999997</c:v>
                </c:pt>
                <c:pt idx="77">
                  <c:v>60.551499999999997</c:v>
                </c:pt>
                <c:pt idx="78">
                  <c:v>58.599299999999999</c:v>
                </c:pt>
                <c:pt idx="79">
                  <c:v>56.713999999999999</c:v>
                </c:pt>
                <c:pt idx="80">
                  <c:v>54.893000000000001</c:v>
                </c:pt>
                <c:pt idx="81">
                  <c:v>53.134</c:v>
                </c:pt>
                <c:pt idx="82">
                  <c:v>51.434600000000003</c:v>
                </c:pt>
                <c:pt idx="83">
                  <c:v>49.792700000000004</c:v>
                </c:pt>
                <c:pt idx="84">
                  <c:v>48.206099999999999</c:v>
                </c:pt>
                <c:pt idx="85">
                  <c:v>46.672800000000002</c:v>
                </c:pt>
                <c:pt idx="86">
                  <c:v>45.190899999999999</c:v>
                </c:pt>
                <c:pt idx="87">
                  <c:v>43.758499999999998</c:v>
                </c:pt>
                <c:pt idx="88">
                  <c:v>42.373699999999999</c:v>
                </c:pt>
                <c:pt idx="89">
                  <c:v>41.034999999999997</c:v>
                </c:pt>
                <c:pt idx="90">
                  <c:v>39.740699999999997</c:v>
                </c:pt>
                <c:pt idx="91">
                  <c:v>38.488999999999997</c:v>
                </c:pt>
                <c:pt idx="92">
                  <c:v>37.278700000000001</c:v>
                </c:pt>
                <c:pt idx="93">
                  <c:v>36.1081</c:v>
                </c:pt>
                <c:pt idx="94">
                  <c:v>34.975900000000003</c:v>
                </c:pt>
                <c:pt idx="95">
                  <c:v>33.880800000000001</c:v>
                </c:pt>
                <c:pt idx="96">
                  <c:v>32.821399999999997</c:v>
                </c:pt>
                <c:pt idx="97">
                  <c:v>31.796500000000002</c:v>
                </c:pt>
                <c:pt idx="98">
                  <c:v>30.8048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8B4B-47E0-A09F-334D8E4015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3493808"/>
        <c:axId val="553502512"/>
        <c:extLst/>
      </c:scatterChart>
      <c:valAx>
        <c:axId val="553493808"/>
        <c:scaling>
          <c:orientation val="minMax"/>
          <c:max val="24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 i="0" baseline="0"/>
                  <a:t>Time, h</a:t>
                </a:r>
              </a:p>
            </c:rich>
          </c:tx>
          <c:layout>
            <c:manualLayout>
              <c:xMode val="edge"/>
              <c:yMode val="edge"/>
              <c:x val="0.47062725063247912"/>
              <c:y val="0.8765511594987671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3502512"/>
        <c:crosses val="autoZero"/>
        <c:crossBetween val="midCat"/>
        <c:majorUnit val="3"/>
      </c:valAx>
      <c:valAx>
        <c:axId val="5535025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 i="0" baseline="0"/>
                  <a:t>DMPO oxidised form [nM]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349380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588160231096971"/>
          <c:y val="0.28605248728378679"/>
          <c:w val="0.26375992642039231"/>
          <c:h val="0.29703428341603683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>
          <a:lumMod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 b="1" i="0" baseline="0"/>
              <a:t>Menadione addition 100 </a:t>
            </a:r>
            <a:r>
              <a:rPr lang="el-GR" sz="1400" b="1" i="0" u="none" strike="noStrike" baseline="0">
                <a:effectLst/>
              </a:rPr>
              <a:t>μ</a:t>
            </a:r>
            <a:r>
              <a:rPr lang="en-GB" sz="1400" b="1" i="0" u="none" strike="noStrike" baseline="0">
                <a:effectLst/>
              </a:rPr>
              <a:t>M</a:t>
            </a:r>
            <a:endParaRPr lang="en-GB" b="1" i="0" baseline="0"/>
          </a:p>
        </c:rich>
      </c:tx>
      <c:layout>
        <c:manualLayout>
          <c:xMode val="edge"/>
          <c:yMode val="edge"/>
          <c:x val="0.36226049848279102"/>
          <c:y val="3.3256081214419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1573218184029532"/>
          <c:y val="0.16862308753607932"/>
          <c:w val="0.82837895827938357"/>
          <c:h val="0.60895553268795732"/>
        </c:manualLayout>
      </c:layout>
      <c:scatterChart>
        <c:scatterStyle val="smoothMarker"/>
        <c:varyColors val="0"/>
        <c:ser>
          <c:idx val="0"/>
          <c:order val="0"/>
          <c:tx>
            <c:v>ROS</c:v>
          </c:tx>
          <c:spPr>
            <a:ln w="190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xVal>
            <c:numRef>
              <c:f>Model!$A$2:$A$100</c:f>
              <c:numCache>
                <c:formatCode>0.00</c:formatCode>
                <c:ptCount val="99"/>
                <c:pt idx="0">
                  <c:v>0</c:v>
                </c:pt>
                <c:pt idx="1">
                  <c:v>0.25</c:v>
                </c:pt>
                <c:pt idx="2">
                  <c:v>0.5</c:v>
                </c:pt>
                <c:pt idx="3">
                  <c:v>0.75</c:v>
                </c:pt>
                <c:pt idx="4">
                  <c:v>1</c:v>
                </c:pt>
                <c:pt idx="5">
                  <c:v>1.25</c:v>
                </c:pt>
                <c:pt idx="6">
                  <c:v>1.5</c:v>
                </c:pt>
                <c:pt idx="7">
                  <c:v>1.75</c:v>
                </c:pt>
                <c:pt idx="8">
                  <c:v>2</c:v>
                </c:pt>
                <c:pt idx="9">
                  <c:v>2.25</c:v>
                </c:pt>
                <c:pt idx="10">
                  <c:v>2.5</c:v>
                </c:pt>
                <c:pt idx="11">
                  <c:v>2.75</c:v>
                </c:pt>
                <c:pt idx="12">
                  <c:v>3</c:v>
                </c:pt>
                <c:pt idx="13">
                  <c:v>3.25</c:v>
                </c:pt>
                <c:pt idx="14">
                  <c:v>3.5</c:v>
                </c:pt>
                <c:pt idx="15">
                  <c:v>3.75</c:v>
                </c:pt>
                <c:pt idx="16">
                  <c:v>4</c:v>
                </c:pt>
                <c:pt idx="17">
                  <c:v>4.25</c:v>
                </c:pt>
                <c:pt idx="18">
                  <c:v>4.5</c:v>
                </c:pt>
                <c:pt idx="19">
                  <c:v>4.75</c:v>
                </c:pt>
                <c:pt idx="20">
                  <c:v>5</c:v>
                </c:pt>
                <c:pt idx="21">
                  <c:v>5.25</c:v>
                </c:pt>
                <c:pt idx="22">
                  <c:v>5.5</c:v>
                </c:pt>
                <c:pt idx="23">
                  <c:v>5.75</c:v>
                </c:pt>
                <c:pt idx="24">
                  <c:v>6</c:v>
                </c:pt>
                <c:pt idx="25">
                  <c:v>6.25</c:v>
                </c:pt>
                <c:pt idx="26">
                  <c:v>6.5</c:v>
                </c:pt>
                <c:pt idx="27">
                  <c:v>6.75</c:v>
                </c:pt>
                <c:pt idx="28">
                  <c:v>7</c:v>
                </c:pt>
                <c:pt idx="29">
                  <c:v>7.25</c:v>
                </c:pt>
                <c:pt idx="30">
                  <c:v>7.5</c:v>
                </c:pt>
                <c:pt idx="31">
                  <c:v>7.75</c:v>
                </c:pt>
                <c:pt idx="32">
                  <c:v>8</c:v>
                </c:pt>
                <c:pt idx="33">
                  <c:v>8.25</c:v>
                </c:pt>
                <c:pt idx="34">
                  <c:v>8.5</c:v>
                </c:pt>
                <c:pt idx="35">
                  <c:v>8.75</c:v>
                </c:pt>
                <c:pt idx="36">
                  <c:v>9</c:v>
                </c:pt>
                <c:pt idx="37">
                  <c:v>9.25</c:v>
                </c:pt>
                <c:pt idx="38">
                  <c:v>9.5</c:v>
                </c:pt>
                <c:pt idx="39">
                  <c:v>9.75</c:v>
                </c:pt>
                <c:pt idx="40">
                  <c:v>10</c:v>
                </c:pt>
                <c:pt idx="41">
                  <c:v>10.25</c:v>
                </c:pt>
                <c:pt idx="42">
                  <c:v>10.5</c:v>
                </c:pt>
                <c:pt idx="43">
                  <c:v>10.75</c:v>
                </c:pt>
                <c:pt idx="44">
                  <c:v>11</c:v>
                </c:pt>
                <c:pt idx="45">
                  <c:v>11.25</c:v>
                </c:pt>
                <c:pt idx="46">
                  <c:v>11.5</c:v>
                </c:pt>
                <c:pt idx="47">
                  <c:v>11.75</c:v>
                </c:pt>
                <c:pt idx="48">
                  <c:v>12</c:v>
                </c:pt>
                <c:pt idx="49">
                  <c:v>12.25</c:v>
                </c:pt>
                <c:pt idx="50">
                  <c:v>12.5</c:v>
                </c:pt>
                <c:pt idx="51">
                  <c:v>12.75</c:v>
                </c:pt>
                <c:pt idx="52">
                  <c:v>13</c:v>
                </c:pt>
                <c:pt idx="53">
                  <c:v>13.25</c:v>
                </c:pt>
                <c:pt idx="54">
                  <c:v>13.5</c:v>
                </c:pt>
                <c:pt idx="55">
                  <c:v>13.75</c:v>
                </c:pt>
                <c:pt idx="56">
                  <c:v>14</c:v>
                </c:pt>
                <c:pt idx="57">
                  <c:v>14.25</c:v>
                </c:pt>
                <c:pt idx="58">
                  <c:v>14.5</c:v>
                </c:pt>
                <c:pt idx="59">
                  <c:v>14.75</c:v>
                </c:pt>
                <c:pt idx="60">
                  <c:v>15</c:v>
                </c:pt>
                <c:pt idx="61">
                  <c:v>15.25</c:v>
                </c:pt>
                <c:pt idx="62">
                  <c:v>15.5</c:v>
                </c:pt>
                <c:pt idx="63">
                  <c:v>15.75</c:v>
                </c:pt>
                <c:pt idx="64">
                  <c:v>16</c:v>
                </c:pt>
                <c:pt idx="65">
                  <c:v>16.25</c:v>
                </c:pt>
                <c:pt idx="66">
                  <c:v>16.5</c:v>
                </c:pt>
                <c:pt idx="67">
                  <c:v>16.75</c:v>
                </c:pt>
                <c:pt idx="68">
                  <c:v>17</c:v>
                </c:pt>
                <c:pt idx="69">
                  <c:v>17.25</c:v>
                </c:pt>
                <c:pt idx="70">
                  <c:v>17.5</c:v>
                </c:pt>
                <c:pt idx="71">
                  <c:v>17.75</c:v>
                </c:pt>
                <c:pt idx="72">
                  <c:v>18</c:v>
                </c:pt>
                <c:pt idx="73">
                  <c:v>18.25</c:v>
                </c:pt>
                <c:pt idx="74">
                  <c:v>18.5</c:v>
                </c:pt>
                <c:pt idx="75">
                  <c:v>18.75</c:v>
                </c:pt>
                <c:pt idx="76">
                  <c:v>19</c:v>
                </c:pt>
                <c:pt idx="77">
                  <c:v>19.25</c:v>
                </c:pt>
                <c:pt idx="78">
                  <c:v>19.5</c:v>
                </c:pt>
                <c:pt idx="79">
                  <c:v>19.75</c:v>
                </c:pt>
                <c:pt idx="80">
                  <c:v>20</c:v>
                </c:pt>
                <c:pt idx="81">
                  <c:v>20.25</c:v>
                </c:pt>
                <c:pt idx="82">
                  <c:v>20.5</c:v>
                </c:pt>
                <c:pt idx="83">
                  <c:v>20.75</c:v>
                </c:pt>
                <c:pt idx="84">
                  <c:v>21</c:v>
                </c:pt>
                <c:pt idx="85">
                  <c:v>21.25</c:v>
                </c:pt>
                <c:pt idx="86">
                  <c:v>21.5</c:v>
                </c:pt>
                <c:pt idx="87">
                  <c:v>21.75</c:v>
                </c:pt>
                <c:pt idx="88">
                  <c:v>22</c:v>
                </c:pt>
                <c:pt idx="89">
                  <c:v>22.25</c:v>
                </c:pt>
                <c:pt idx="90">
                  <c:v>22.5</c:v>
                </c:pt>
                <c:pt idx="91">
                  <c:v>22.75</c:v>
                </c:pt>
                <c:pt idx="92">
                  <c:v>23</c:v>
                </c:pt>
                <c:pt idx="93">
                  <c:v>23.25</c:v>
                </c:pt>
                <c:pt idx="94">
                  <c:v>23.5</c:v>
                </c:pt>
                <c:pt idx="95">
                  <c:v>23.75</c:v>
                </c:pt>
                <c:pt idx="96">
                  <c:v>24</c:v>
                </c:pt>
                <c:pt idx="97">
                  <c:v>24.25</c:v>
                </c:pt>
                <c:pt idx="98">
                  <c:v>24.5</c:v>
                </c:pt>
              </c:numCache>
            </c:numRef>
          </c:xVal>
          <c:yVal>
            <c:numRef>
              <c:f>Model!$L$2:$L$100</c:f>
              <c:numCache>
                <c:formatCode>0.00</c:formatCode>
                <c:ptCount val="99"/>
                <c:pt idx="0">
                  <c:v>0.41091800000000001</c:v>
                </c:pt>
                <c:pt idx="1">
                  <c:v>5.6144499999999997</c:v>
                </c:pt>
                <c:pt idx="2">
                  <c:v>10.1534</c:v>
                </c:pt>
                <c:pt idx="3">
                  <c:v>13.8818</c:v>
                </c:pt>
                <c:pt idx="4">
                  <c:v>17.115400000000001</c:v>
                </c:pt>
                <c:pt idx="5">
                  <c:v>19.9771</c:v>
                </c:pt>
                <c:pt idx="6">
                  <c:v>22.482099999999999</c:v>
                </c:pt>
                <c:pt idx="7">
                  <c:v>24.6417</c:v>
                </c:pt>
                <c:pt idx="8">
                  <c:v>26.477799999999998</c:v>
                </c:pt>
                <c:pt idx="9">
                  <c:v>28.021000000000001</c:v>
                </c:pt>
                <c:pt idx="10">
                  <c:v>29.302399999999999</c:v>
                </c:pt>
                <c:pt idx="11">
                  <c:v>30.3505</c:v>
                </c:pt>
                <c:pt idx="12">
                  <c:v>31.191199999999998</c:v>
                </c:pt>
                <c:pt idx="13">
                  <c:v>31.8475</c:v>
                </c:pt>
                <c:pt idx="14">
                  <c:v>32.340499999999999</c:v>
                </c:pt>
                <c:pt idx="15">
                  <c:v>32.688899999999997</c:v>
                </c:pt>
                <c:pt idx="16">
                  <c:v>32.909599999999998</c:v>
                </c:pt>
                <c:pt idx="17">
                  <c:v>33.017800000000001</c:v>
                </c:pt>
                <c:pt idx="18">
                  <c:v>33.027200000000001</c:v>
                </c:pt>
                <c:pt idx="19">
                  <c:v>32.949800000000003</c:v>
                </c:pt>
                <c:pt idx="20">
                  <c:v>32.796500000000002</c:v>
                </c:pt>
                <c:pt idx="21">
                  <c:v>32.577300000000001</c:v>
                </c:pt>
                <c:pt idx="22">
                  <c:v>32.300699999999999</c:v>
                </c:pt>
                <c:pt idx="23">
                  <c:v>31.974599999999999</c:v>
                </c:pt>
                <c:pt idx="24">
                  <c:v>31.605899999999998</c:v>
                </c:pt>
                <c:pt idx="25">
                  <c:v>31.200800000000001</c:v>
                </c:pt>
                <c:pt idx="26">
                  <c:v>30.765000000000001</c:v>
                </c:pt>
                <c:pt idx="27">
                  <c:v>30.3032</c:v>
                </c:pt>
                <c:pt idx="28">
                  <c:v>29.819900000000001</c:v>
                </c:pt>
                <c:pt idx="29">
                  <c:v>29.318999999999999</c:v>
                </c:pt>
                <c:pt idx="30">
                  <c:v>28.803999999999998</c:v>
                </c:pt>
                <c:pt idx="31">
                  <c:v>28.277899999999999</c:v>
                </c:pt>
                <c:pt idx="32">
                  <c:v>27.743600000000001</c:v>
                </c:pt>
                <c:pt idx="33">
                  <c:v>27.203299999999999</c:v>
                </c:pt>
                <c:pt idx="34">
                  <c:v>26.659300000000002</c:v>
                </c:pt>
                <c:pt idx="35">
                  <c:v>26.113399999999999</c:v>
                </c:pt>
                <c:pt idx="36">
                  <c:v>25.567299999999999</c:v>
                </c:pt>
                <c:pt idx="37">
                  <c:v>25.022400000000001</c:v>
                </c:pt>
                <c:pt idx="38">
                  <c:v>24.48</c:v>
                </c:pt>
                <c:pt idx="39">
                  <c:v>23.941299999999998</c:v>
                </c:pt>
                <c:pt idx="40">
                  <c:v>23.4071</c:v>
                </c:pt>
                <c:pt idx="41">
                  <c:v>22.878399999999999</c:v>
                </c:pt>
                <c:pt idx="42">
                  <c:v>22.355899999999998</c:v>
                </c:pt>
                <c:pt idx="43">
                  <c:v>21.8401</c:v>
                </c:pt>
                <c:pt idx="44">
                  <c:v>21.331600000000002</c:v>
                </c:pt>
                <c:pt idx="45">
                  <c:v>20.8308</c:v>
                </c:pt>
                <c:pt idx="46">
                  <c:v>20.338200000000001</c:v>
                </c:pt>
                <c:pt idx="47">
                  <c:v>19.853899999999999</c:v>
                </c:pt>
                <c:pt idx="48">
                  <c:v>19.378299999999999</c:v>
                </c:pt>
                <c:pt idx="49">
                  <c:v>18.9116</c:v>
                </c:pt>
                <c:pt idx="50">
                  <c:v>18.453800000000001</c:v>
                </c:pt>
                <c:pt idx="51">
                  <c:v>18.005099999999999</c:v>
                </c:pt>
                <c:pt idx="52">
                  <c:v>17.5656</c:v>
                </c:pt>
                <c:pt idx="53">
                  <c:v>17.135300000000001</c:v>
                </c:pt>
                <c:pt idx="54">
                  <c:v>16.714200000000002</c:v>
                </c:pt>
                <c:pt idx="55">
                  <c:v>16.302199999999999</c:v>
                </c:pt>
                <c:pt idx="56">
                  <c:v>15.8994</c:v>
                </c:pt>
                <c:pt idx="57">
                  <c:v>15.505699999999999</c:v>
                </c:pt>
                <c:pt idx="58">
                  <c:v>15.120900000000001</c:v>
                </c:pt>
                <c:pt idx="59">
                  <c:v>14.745100000000001</c:v>
                </c:pt>
                <c:pt idx="60">
                  <c:v>14.3781</c:v>
                </c:pt>
                <c:pt idx="61">
                  <c:v>14.0198</c:v>
                </c:pt>
                <c:pt idx="62">
                  <c:v>13.67</c:v>
                </c:pt>
                <c:pt idx="63">
                  <c:v>13.3287</c:v>
                </c:pt>
                <c:pt idx="64">
                  <c:v>12.995699999999999</c:v>
                </c:pt>
                <c:pt idx="65">
                  <c:v>12.6708</c:v>
                </c:pt>
                <c:pt idx="66">
                  <c:v>12.353999999999999</c:v>
                </c:pt>
                <c:pt idx="67">
                  <c:v>12.045</c:v>
                </c:pt>
                <c:pt idx="68">
                  <c:v>11.7437</c:v>
                </c:pt>
                <c:pt idx="69">
                  <c:v>11.4499</c:v>
                </c:pt>
                <c:pt idx="70">
                  <c:v>11.163600000000001</c:v>
                </c:pt>
                <c:pt idx="71">
                  <c:v>10.884399999999999</c:v>
                </c:pt>
                <c:pt idx="72">
                  <c:v>10.612399999999999</c:v>
                </c:pt>
                <c:pt idx="73">
                  <c:v>10.347200000000001</c:v>
                </c:pt>
                <c:pt idx="74">
                  <c:v>10.088900000000001</c:v>
                </c:pt>
                <c:pt idx="75">
                  <c:v>9.8371200000000005</c:v>
                </c:pt>
                <c:pt idx="76">
                  <c:v>9.5917999999999992</c:v>
                </c:pt>
                <c:pt idx="77">
                  <c:v>9.3527900000000006</c:v>
                </c:pt>
                <c:pt idx="78">
                  <c:v>9.1199200000000005</c:v>
                </c:pt>
                <c:pt idx="79">
                  <c:v>8.8930500000000006</c:v>
                </c:pt>
                <c:pt idx="80">
                  <c:v>8.6720299999999995</c:v>
                </c:pt>
                <c:pt idx="81">
                  <c:v>8.4567099999999993</c:v>
                </c:pt>
                <c:pt idx="82">
                  <c:v>8.2469599999999996</c:v>
                </c:pt>
                <c:pt idx="83">
                  <c:v>8.0426400000000005</c:v>
                </c:pt>
                <c:pt idx="84">
                  <c:v>7.8436000000000003</c:v>
                </c:pt>
                <c:pt idx="85">
                  <c:v>7.6497099999999998</c:v>
                </c:pt>
                <c:pt idx="86">
                  <c:v>7.4608400000000001</c:v>
                </c:pt>
                <c:pt idx="87">
                  <c:v>7.2768600000000001</c:v>
                </c:pt>
                <c:pt idx="88">
                  <c:v>7.0976499999999998</c:v>
                </c:pt>
                <c:pt idx="89">
                  <c:v>6.9230700000000001</c:v>
                </c:pt>
                <c:pt idx="90">
                  <c:v>6.7530200000000002</c:v>
                </c:pt>
                <c:pt idx="91">
                  <c:v>6.5873600000000003</c:v>
                </c:pt>
                <c:pt idx="92">
                  <c:v>6.4260000000000002</c:v>
                </c:pt>
                <c:pt idx="93">
                  <c:v>6.2687999999999997</c:v>
                </c:pt>
                <c:pt idx="94">
                  <c:v>6.1156699999999997</c:v>
                </c:pt>
                <c:pt idx="95">
                  <c:v>5.9664900000000003</c:v>
                </c:pt>
                <c:pt idx="96">
                  <c:v>5.8211700000000004</c:v>
                </c:pt>
                <c:pt idx="97">
                  <c:v>5.6795900000000001</c:v>
                </c:pt>
                <c:pt idx="98">
                  <c:v>5.5416699999999999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6342-48A5-AB27-00D288770B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3493808"/>
        <c:axId val="553502512"/>
        <c:extLst/>
      </c:scatterChart>
      <c:valAx>
        <c:axId val="553493808"/>
        <c:scaling>
          <c:orientation val="minMax"/>
          <c:max val="24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 i="0" baseline="0"/>
                  <a:t>Time, h</a:t>
                </a:r>
              </a:p>
            </c:rich>
          </c:tx>
          <c:layout>
            <c:manualLayout>
              <c:xMode val="edge"/>
              <c:yMode val="edge"/>
              <c:x val="0.47062725063247912"/>
              <c:y val="0.8765511594987671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3502512"/>
        <c:crosses val="autoZero"/>
        <c:crossBetween val="midCat"/>
        <c:majorUnit val="3"/>
      </c:valAx>
      <c:valAx>
        <c:axId val="5535025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 i="0" baseline="0"/>
                  <a:t>ROS [nM]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349380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633523738560957"/>
          <c:y val="0.5071906609153215"/>
          <c:w val="0.26375992642039231"/>
          <c:h val="0.17562509004970403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>
          <a:lumMod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0</xdr:row>
      <xdr:rowOff>176212</xdr:rowOff>
    </xdr:from>
    <xdr:to>
      <xdr:col>11</xdr:col>
      <xdr:colOff>61913</xdr:colOff>
      <xdr:row>17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228600</xdr:colOff>
      <xdr:row>3</xdr:row>
      <xdr:rowOff>157163</xdr:rowOff>
    </xdr:from>
    <xdr:to>
      <xdr:col>23</xdr:col>
      <xdr:colOff>68262</xdr:colOff>
      <xdr:row>20</xdr:row>
      <xdr:rowOff>9526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21</xdr:col>
      <xdr:colOff>0</xdr:colOff>
      <xdr:row>3</xdr:row>
      <xdr:rowOff>0</xdr:rowOff>
    </xdr:from>
    <xdr:to>
      <xdr:col>29</xdr:col>
      <xdr:colOff>487362</xdr:colOff>
      <xdr:row>19</xdr:row>
      <xdr:rowOff>33338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queryTables/queryTable1.xml><?xml version="1.0" encoding="utf-8"?>
<queryTable xmlns="http://schemas.openxmlformats.org/spreadsheetml/2006/main" name="Menadione_1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M12" sqref="M12"/>
    </sheetView>
  </sheetViews>
  <sheetFormatPr defaultRowHeight="14.25" x14ac:dyDescent="0.4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7"/>
  <sheetViews>
    <sheetView workbookViewId="0">
      <selection activeCell="V4" sqref="V4"/>
    </sheetView>
  </sheetViews>
  <sheetFormatPr defaultRowHeight="14.25" x14ac:dyDescent="0.45"/>
  <cols>
    <col min="1" max="5" width="15.73046875" customWidth="1"/>
    <col min="6" max="7" width="12.86328125" customWidth="1"/>
    <col min="8" max="8" width="19.73046875" customWidth="1"/>
    <col min="9" max="10" width="29.73046875" customWidth="1"/>
    <col min="11" max="11" width="12.59765625" customWidth="1"/>
  </cols>
  <sheetData>
    <row r="1" spans="1:21" ht="15.4" thickBot="1" x14ac:dyDescent="0.5">
      <c r="A1" s="12" t="s">
        <v>29</v>
      </c>
      <c r="B1" s="17" t="s">
        <v>28</v>
      </c>
      <c r="C1" s="18"/>
      <c r="D1" s="18"/>
      <c r="E1" s="19"/>
      <c r="H1" t="s">
        <v>27</v>
      </c>
      <c r="I1" t="s">
        <v>26</v>
      </c>
      <c r="K1" t="s">
        <v>25</v>
      </c>
      <c r="M1" t="s">
        <v>24</v>
      </c>
      <c r="P1" t="s">
        <v>23</v>
      </c>
      <c r="R1" s="13"/>
      <c r="S1" s="13" t="s">
        <v>31</v>
      </c>
      <c r="T1" s="13" t="s">
        <v>31</v>
      </c>
      <c r="U1" s="13" t="s">
        <v>31</v>
      </c>
    </row>
    <row r="2" spans="1:21" ht="14.65" thickBot="1" x14ac:dyDescent="0.5">
      <c r="A2" s="11"/>
      <c r="B2" s="10" t="s">
        <v>22</v>
      </c>
      <c r="C2" s="10" t="s">
        <v>21</v>
      </c>
      <c r="D2" s="10" t="s">
        <v>20</v>
      </c>
      <c r="E2" s="10" t="s">
        <v>19</v>
      </c>
      <c r="F2" s="9" t="s">
        <v>18</v>
      </c>
      <c r="G2" s="8"/>
      <c r="H2" s="8" t="s">
        <v>17</v>
      </c>
      <c r="I2" s="8" t="s">
        <v>17</v>
      </c>
      <c r="J2" s="8"/>
      <c r="K2" s="7">
        <v>94500000000</v>
      </c>
      <c r="M2" s="4">
        <v>1049600</v>
      </c>
      <c r="N2" s="4">
        <v>1049600</v>
      </c>
      <c r="O2" s="4">
        <v>1049600</v>
      </c>
      <c r="P2" s="6">
        <v>30</v>
      </c>
      <c r="R2" s="13" t="s">
        <v>0</v>
      </c>
      <c r="S2" s="13" t="s">
        <v>30</v>
      </c>
      <c r="T2" s="13" t="s">
        <v>30</v>
      </c>
      <c r="U2" s="13" t="s">
        <v>30</v>
      </c>
    </row>
    <row r="3" spans="1:21" ht="14.65" thickBot="1" x14ac:dyDescent="0.5">
      <c r="A3" s="11" t="s">
        <v>33</v>
      </c>
      <c r="B3" s="10">
        <v>1049600</v>
      </c>
      <c r="C3" s="10">
        <f>B3-$B$24</f>
        <v>0</v>
      </c>
      <c r="D3" s="10"/>
      <c r="E3" s="10"/>
      <c r="F3" s="9"/>
      <c r="G3" s="8">
        <f>B3/$B$3</f>
        <v>1</v>
      </c>
      <c r="H3" s="3">
        <f>(B3/K$2)*1000000</f>
        <v>11.106878306878308</v>
      </c>
      <c r="I3" s="3">
        <f>(C3/K$2)*1000000</f>
        <v>0</v>
      </c>
      <c r="J3" s="3"/>
      <c r="K3" s="7"/>
      <c r="M3" s="4"/>
      <c r="N3" s="4"/>
      <c r="O3" s="4"/>
      <c r="P3" s="6"/>
      <c r="R3" s="13"/>
      <c r="S3" s="13"/>
      <c r="T3" s="13"/>
      <c r="U3" s="13"/>
    </row>
    <row r="4" spans="1:21" ht="14.65" thickBot="1" x14ac:dyDescent="0.5">
      <c r="A4" s="11" t="s">
        <v>33</v>
      </c>
      <c r="B4" s="10">
        <v>1049600</v>
      </c>
      <c r="C4" s="10">
        <f t="shared" ref="C4:C5" si="0">B4-$B$24</f>
        <v>0</v>
      </c>
      <c r="D4" s="10"/>
      <c r="E4" s="10"/>
      <c r="F4" s="9"/>
      <c r="G4" s="8">
        <f t="shared" ref="G4:G29" si="1">B4/$B$3</f>
        <v>1</v>
      </c>
      <c r="H4" s="3">
        <f t="shared" ref="H4:H5" si="2">(B4/K$2)*1000000</f>
        <v>11.106878306878308</v>
      </c>
      <c r="I4" s="3">
        <f t="shared" ref="I4:I5" si="3">(C4/K$2)*1000000</f>
        <v>0</v>
      </c>
      <c r="J4" s="3"/>
      <c r="K4" s="7"/>
      <c r="M4" s="4"/>
      <c r="N4" s="4"/>
      <c r="O4" s="4"/>
      <c r="P4" s="6"/>
      <c r="R4" s="13"/>
      <c r="S4" s="13"/>
      <c r="T4" s="13"/>
      <c r="U4" s="13"/>
    </row>
    <row r="5" spans="1:21" ht="14.65" thickBot="1" x14ac:dyDescent="0.5">
      <c r="A5" s="11" t="s">
        <v>33</v>
      </c>
      <c r="B5" s="10">
        <v>1049600</v>
      </c>
      <c r="C5" s="10">
        <f t="shared" si="0"/>
        <v>0</v>
      </c>
      <c r="D5" s="10"/>
      <c r="E5" s="10"/>
      <c r="F5" s="9"/>
      <c r="G5" s="8">
        <f t="shared" si="1"/>
        <v>1</v>
      </c>
      <c r="H5" s="3">
        <f t="shared" si="2"/>
        <v>11.106878306878308</v>
      </c>
      <c r="I5" s="3">
        <f t="shared" si="3"/>
        <v>0</v>
      </c>
      <c r="J5" s="3"/>
      <c r="K5" s="7"/>
      <c r="M5" s="4"/>
      <c r="N5" s="4"/>
      <c r="O5" s="4"/>
      <c r="P5" s="6"/>
      <c r="R5" s="13">
        <v>0</v>
      </c>
      <c r="S5" s="13">
        <v>0</v>
      </c>
      <c r="T5" s="13">
        <v>0</v>
      </c>
      <c r="U5" s="13">
        <v>0</v>
      </c>
    </row>
    <row r="6" spans="1:21" ht="14.65" thickBot="1" x14ac:dyDescent="0.5">
      <c r="A6" s="5" t="s">
        <v>16</v>
      </c>
      <c r="B6" s="4">
        <v>2664900</v>
      </c>
      <c r="C6" s="4">
        <f>B6-$B$24</f>
        <v>1615300</v>
      </c>
      <c r="D6" s="4">
        <f>AVERAGE(C6:C8)</f>
        <v>1972166.6666666667</v>
      </c>
      <c r="E6" s="4">
        <f>STDEV(C6:C8)</f>
        <v>457183.74132654042</v>
      </c>
      <c r="F6" s="4">
        <f>TTEST(B6:B8,M2:O2,2,2)</f>
        <v>1.7152791179242646E-3</v>
      </c>
      <c r="G6" s="8">
        <f t="shared" si="1"/>
        <v>2.5389672256097562</v>
      </c>
      <c r="H6" s="3">
        <f t="shared" ref="H6:H29" si="4">(B6/K$2)*1000000</f>
        <v>28.2</v>
      </c>
      <c r="I6" s="3">
        <f t="shared" ref="I6:I23" si="5">(C6/K$2)*1000000</f>
        <v>17.093121693121692</v>
      </c>
      <c r="J6" s="3"/>
      <c r="M6" s="4">
        <v>1072100</v>
      </c>
      <c r="N6" s="4">
        <v>1072100</v>
      </c>
      <c r="O6" s="4">
        <v>1072100</v>
      </c>
      <c r="P6" s="6">
        <v>2</v>
      </c>
      <c r="R6" s="14">
        <v>0.5</v>
      </c>
      <c r="S6" s="15">
        <f>I6</f>
        <v>17.093121693121692</v>
      </c>
      <c r="T6" s="15">
        <f>I7</f>
        <v>26.322751322751323</v>
      </c>
      <c r="U6" s="15">
        <f>I8</f>
        <v>19.192592592592593</v>
      </c>
    </row>
    <row r="7" spans="1:21" ht="14.65" thickBot="1" x14ac:dyDescent="0.5">
      <c r="A7" s="5" t="s">
        <v>16</v>
      </c>
      <c r="B7" s="4">
        <v>3537100</v>
      </c>
      <c r="C7" s="4">
        <f>B7-$B$24</f>
        <v>2487500</v>
      </c>
      <c r="D7" s="4"/>
      <c r="E7" s="4"/>
      <c r="F7" s="4"/>
      <c r="G7" s="8">
        <f t="shared" si="1"/>
        <v>3.3699504573170733</v>
      </c>
      <c r="H7" s="3">
        <f t="shared" si="4"/>
        <v>37.429629629629623</v>
      </c>
      <c r="I7" s="3">
        <f t="shared" si="5"/>
        <v>26.322751322751323</v>
      </c>
      <c r="J7" s="3"/>
      <c r="M7" s="4">
        <v>1382600</v>
      </c>
      <c r="N7" s="4">
        <v>1382600</v>
      </c>
      <c r="O7" s="4">
        <v>1382600</v>
      </c>
      <c r="P7" s="6">
        <v>4</v>
      </c>
      <c r="R7" s="14">
        <v>2</v>
      </c>
      <c r="S7" s="15">
        <f>I9</f>
        <v>82.496296296296293</v>
      </c>
      <c r="T7" s="15">
        <f>I10</f>
        <v>44.885714285714286</v>
      </c>
      <c r="U7" s="15">
        <f>I11</f>
        <v>37.691005291005297</v>
      </c>
    </row>
    <row r="8" spans="1:21" ht="14.65" thickBot="1" x14ac:dyDescent="0.5">
      <c r="A8" s="5" t="s">
        <v>16</v>
      </c>
      <c r="B8" s="4">
        <v>2863300</v>
      </c>
      <c r="C8" s="4">
        <f>B8-$B$24</f>
        <v>1813700</v>
      </c>
      <c r="D8" s="4"/>
      <c r="E8" s="4"/>
      <c r="F8" s="4"/>
      <c r="G8" s="8">
        <f t="shared" si="1"/>
        <v>2.7279916158536586</v>
      </c>
      <c r="H8" s="3">
        <f t="shared" si="4"/>
        <v>30.299470899470897</v>
      </c>
      <c r="I8" s="3">
        <f t="shared" si="5"/>
        <v>19.192592592592593</v>
      </c>
      <c r="J8" s="3"/>
      <c r="M8" s="4">
        <v>1134500</v>
      </c>
      <c r="N8" s="4">
        <v>1134500</v>
      </c>
      <c r="O8" s="4">
        <v>1134500</v>
      </c>
      <c r="P8" s="6">
        <v>6</v>
      </c>
      <c r="R8" s="14">
        <v>4</v>
      </c>
      <c r="S8" s="15">
        <f>I12</f>
        <v>42.281481481481478</v>
      </c>
      <c r="T8" s="15">
        <f>I13</f>
        <v>53.881481481481487</v>
      </c>
      <c r="U8" s="15">
        <f>I14</f>
        <v>64.722751322751321</v>
      </c>
    </row>
    <row r="9" spans="1:21" ht="14.65" thickBot="1" x14ac:dyDescent="0.5">
      <c r="A9" s="5" t="s">
        <v>15</v>
      </c>
      <c r="B9" s="4">
        <v>8868000</v>
      </c>
      <c r="C9" s="4">
        <f>B9-$B$25</f>
        <v>7795900</v>
      </c>
      <c r="D9" s="4">
        <f>AVERAGE(C9:C11)</f>
        <v>5199800</v>
      </c>
      <c r="E9" s="4">
        <f>STDEV(C9:C11)</f>
        <v>2273844.1921116761</v>
      </c>
      <c r="F9" s="4">
        <f>TTEST(B9:B11,M6:O6,2,2)</f>
        <v>1.666601340386337E-2</v>
      </c>
      <c r="G9" s="8">
        <f t="shared" si="1"/>
        <v>8.4489329268292686</v>
      </c>
      <c r="H9" s="3">
        <f t="shared" si="4"/>
        <v>93.841269841269835</v>
      </c>
      <c r="I9" s="3">
        <f t="shared" si="5"/>
        <v>82.496296296296293</v>
      </c>
      <c r="J9" s="3"/>
      <c r="M9" s="4">
        <v>1550500</v>
      </c>
      <c r="N9" s="4">
        <v>1550500</v>
      </c>
      <c r="O9" s="4">
        <v>1550500</v>
      </c>
      <c r="P9" s="6">
        <v>8</v>
      </c>
      <c r="R9" s="14">
        <v>6</v>
      </c>
      <c r="S9" s="15">
        <f>I15</f>
        <v>80.238095238095241</v>
      </c>
      <c r="T9" s="15">
        <f>I16</f>
        <v>74.597883597883595</v>
      </c>
      <c r="U9" s="15">
        <f>I17</f>
        <v>74.470899470899468</v>
      </c>
    </row>
    <row r="10" spans="1:21" ht="14.65" thickBot="1" x14ac:dyDescent="0.5">
      <c r="A10" s="5" t="s">
        <v>15</v>
      </c>
      <c r="B10" s="4">
        <v>5313800</v>
      </c>
      <c r="C10" s="4">
        <f>B10-$B$25</f>
        <v>4241700</v>
      </c>
      <c r="D10" s="4"/>
      <c r="E10" s="4"/>
      <c r="G10" s="8">
        <f t="shared" si="1"/>
        <v>5.0626905487804876</v>
      </c>
      <c r="H10" s="3">
        <f t="shared" si="4"/>
        <v>56.230687830687827</v>
      </c>
      <c r="I10" s="3">
        <f t="shared" si="5"/>
        <v>44.885714285714286</v>
      </c>
      <c r="J10" s="3"/>
      <c r="M10" s="4">
        <v>1989700</v>
      </c>
      <c r="N10" s="4">
        <v>1989700</v>
      </c>
      <c r="O10" s="4">
        <v>1989700</v>
      </c>
      <c r="P10" s="6">
        <v>24</v>
      </c>
      <c r="R10" s="14">
        <v>8</v>
      </c>
      <c r="S10" s="15">
        <f>I18</f>
        <v>81.878306878306887</v>
      </c>
      <c r="T10" s="15">
        <f>I19</f>
        <v>95.232804232804241</v>
      </c>
      <c r="U10" s="15">
        <f>I20</f>
        <v>79.116402116402114</v>
      </c>
    </row>
    <row r="11" spans="1:21" ht="14.65" thickBot="1" x14ac:dyDescent="0.5">
      <c r="A11" s="5" t="s">
        <v>15</v>
      </c>
      <c r="B11" s="4">
        <v>4633900</v>
      </c>
      <c r="C11" s="4">
        <f>B11-$B$25</f>
        <v>3561800</v>
      </c>
      <c r="D11" s="4"/>
      <c r="E11" s="4"/>
      <c r="G11" s="8">
        <f t="shared" si="1"/>
        <v>4.4149199695121952</v>
      </c>
      <c r="H11" s="3">
        <f t="shared" si="4"/>
        <v>49.035978835978838</v>
      </c>
      <c r="I11" s="3">
        <f t="shared" si="5"/>
        <v>37.691005291005297</v>
      </c>
      <c r="J11" s="3"/>
      <c r="R11" s="14">
        <v>24</v>
      </c>
      <c r="S11" s="15">
        <v>0</v>
      </c>
      <c r="T11" s="15">
        <v>0</v>
      </c>
      <c r="U11" s="15">
        <v>0</v>
      </c>
    </row>
    <row r="12" spans="1:21" ht="14.65" thickBot="1" x14ac:dyDescent="0.5">
      <c r="A12" s="5" t="s">
        <v>14</v>
      </c>
      <c r="B12" s="4">
        <v>5378200</v>
      </c>
      <c r="C12" s="4">
        <f>B12-$B$26</f>
        <v>3995600</v>
      </c>
      <c r="D12" s="4">
        <f>AVERAGE(C12:C14)</f>
        <v>5067900</v>
      </c>
      <c r="E12" s="4">
        <f>STDEV(C12:C14)</f>
        <v>1060551.993067761</v>
      </c>
      <c r="F12" s="4">
        <f>TTEST(B12:B14,M7:O7,2,2)</f>
        <v>1.1630511283428719E-3</v>
      </c>
      <c r="G12" s="8">
        <f t="shared" si="1"/>
        <v>5.124047256097561</v>
      </c>
      <c r="H12" s="3">
        <f t="shared" si="4"/>
        <v>56.912169312169311</v>
      </c>
      <c r="I12" s="3">
        <f t="shared" si="5"/>
        <v>42.281481481481478</v>
      </c>
      <c r="J12" s="3"/>
    </row>
    <row r="13" spans="1:21" ht="14.65" thickBot="1" x14ac:dyDescent="0.5">
      <c r="A13" s="5" t="s">
        <v>14</v>
      </c>
      <c r="B13" s="4">
        <v>6474400</v>
      </c>
      <c r="C13" s="4">
        <f>B13-$B$26</f>
        <v>5091800</v>
      </c>
      <c r="D13" s="4"/>
      <c r="E13" s="4"/>
      <c r="F13" s="4"/>
      <c r="G13" s="8">
        <f t="shared" si="1"/>
        <v>6.1684451219512191</v>
      </c>
      <c r="H13" s="3">
        <f t="shared" si="4"/>
        <v>68.51216931216932</v>
      </c>
      <c r="I13" s="3">
        <f t="shared" si="5"/>
        <v>53.881481481481487</v>
      </c>
      <c r="J13" s="3"/>
    </row>
    <row r="14" spans="1:21" ht="14.65" thickBot="1" x14ac:dyDescent="0.5">
      <c r="A14" s="5" t="s">
        <v>14</v>
      </c>
      <c r="B14" s="4">
        <v>7498900</v>
      </c>
      <c r="C14" s="4">
        <f>B14-$B$26</f>
        <v>6116300</v>
      </c>
      <c r="D14" s="4"/>
      <c r="E14" s="4"/>
      <c r="F14" s="4"/>
      <c r="G14" s="8">
        <f t="shared" si="1"/>
        <v>7.14453125</v>
      </c>
      <c r="H14" s="3">
        <f t="shared" si="4"/>
        <v>79.353439153439155</v>
      </c>
      <c r="I14" s="3">
        <f t="shared" si="5"/>
        <v>64.722751322751321</v>
      </c>
      <c r="J14" s="3"/>
    </row>
    <row r="15" spans="1:21" ht="14.65" thickBot="1" x14ac:dyDescent="0.5">
      <c r="A15" s="5" t="s">
        <v>13</v>
      </c>
      <c r="B15" s="4">
        <v>8717000</v>
      </c>
      <c r="C15" s="4">
        <f>B15-$B$27</f>
        <v>7582500</v>
      </c>
      <c r="D15" s="4">
        <f>AVERAGE(C15:C17)</f>
        <v>7223166.666666667</v>
      </c>
      <c r="E15" s="4">
        <f>STDEV(C15:C17)</f>
        <v>311249.6318605587</v>
      </c>
      <c r="F15" s="4">
        <f>TTEST(B15:B17,M8:O8,2,2)</f>
        <v>2.2889890824269144E-6</v>
      </c>
      <c r="G15" s="8">
        <f t="shared" si="1"/>
        <v>8.3050685975609753</v>
      </c>
      <c r="H15" s="3">
        <f t="shared" si="4"/>
        <v>92.24338624338624</v>
      </c>
      <c r="I15" s="3">
        <f t="shared" si="5"/>
        <v>80.238095238095241</v>
      </c>
      <c r="J15" s="3"/>
    </row>
    <row r="16" spans="1:21" ht="14.65" thickBot="1" x14ac:dyDescent="0.5">
      <c r="A16" s="5" t="s">
        <v>13</v>
      </c>
      <c r="B16" s="4">
        <v>8184000</v>
      </c>
      <c r="C16" s="4">
        <f>B16-$B$27</f>
        <v>7049500</v>
      </c>
      <c r="D16" s="4"/>
      <c r="E16" s="4"/>
      <c r="F16" s="4"/>
      <c r="G16" s="8">
        <f t="shared" si="1"/>
        <v>7.7972560975609753</v>
      </c>
      <c r="H16" s="3">
        <f t="shared" si="4"/>
        <v>86.603174603174608</v>
      </c>
      <c r="I16" s="3">
        <f t="shared" si="5"/>
        <v>74.597883597883595</v>
      </c>
      <c r="J16" s="3"/>
    </row>
    <row r="17" spans="1:10" ht="14.65" thickBot="1" x14ac:dyDescent="0.5">
      <c r="A17" s="5" t="s">
        <v>13</v>
      </c>
      <c r="B17" s="4">
        <v>8172000</v>
      </c>
      <c r="C17" s="4">
        <f>B17-$B$27</f>
        <v>7037500</v>
      </c>
      <c r="D17" s="4"/>
      <c r="E17" s="4"/>
      <c r="F17" s="4"/>
      <c r="G17" s="8">
        <f t="shared" si="1"/>
        <v>7.7858231707317076</v>
      </c>
      <c r="H17" s="3">
        <f t="shared" si="4"/>
        <v>86.476190476190467</v>
      </c>
      <c r="I17" s="3">
        <f t="shared" si="5"/>
        <v>74.470899470899468</v>
      </c>
      <c r="J17" s="3"/>
    </row>
    <row r="18" spans="1:10" ht="14.65" thickBot="1" x14ac:dyDescent="0.5">
      <c r="A18" s="5" t="s">
        <v>12</v>
      </c>
      <c r="B18" s="4">
        <v>9288000</v>
      </c>
      <c r="C18" s="4">
        <f>B18-$B$28</f>
        <v>7737500</v>
      </c>
      <c r="D18" s="4">
        <f>AVERAGE(C18:C20)</f>
        <v>8071166.666666667</v>
      </c>
      <c r="E18" s="4">
        <f>STDEV(C18:C20)</f>
        <v>814482.86251666059</v>
      </c>
      <c r="F18" s="4">
        <f>TTEST(B18:B20,M9:O9,2,2)</f>
        <v>6.7596888889108066E-5</v>
      </c>
      <c r="G18" s="8">
        <f t="shared" si="1"/>
        <v>8.849085365853659</v>
      </c>
      <c r="H18" s="3">
        <f t="shared" si="4"/>
        <v>98.285714285714292</v>
      </c>
      <c r="I18" s="3">
        <f t="shared" si="5"/>
        <v>81.878306878306887</v>
      </c>
      <c r="J18" s="3"/>
    </row>
    <row r="19" spans="1:10" ht="14.65" thickBot="1" x14ac:dyDescent="0.5">
      <c r="A19" s="5" t="s">
        <v>12</v>
      </c>
      <c r="B19" s="4">
        <v>10550000</v>
      </c>
      <c r="C19" s="4">
        <f>B19-$B$28</f>
        <v>8999500</v>
      </c>
      <c r="D19" s="4"/>
      <c r="E19" s="4"/>
      <c r="F19" s="4"/>
      <c r="G19" s="8">
        <f t="shared" si="1"/>
        <v>10.051448170731707</v>
      </c>
      <c r="H19" s="3">
        <f t="shared" si="4"/>
        <v>111.64021164021165</v>
      </c>
      <c r="I19" s="3">
        <f t="shared" si="5"/>
        <v>95.232804232804241</v>
      </c>
      <c r="J19" s="3"/>
    </row>
    <row r="20" spans="1:10" ht="14.65" thickBot="1" x14ac:dyDescent="0.5">
      <c r="A20" s="5" t="s">
        <v>12</v>
      </c>
      <c r="B20" s="4">
        <v>9027000</v>
      </c>
      <c r="C20" s="4">
        <f>B20-$B$28</f>
        <v>7476500</v>
      </c>
      <c r="D20" s="4"/>
      <c r="E20" s="4"/>
      <c r="F20" s="4"/>
      <c r="G20" s="8">
        <f t="shared" si="1"/>
        <v>8.6004192073170724</v>
      </c>
      <c r="H20" s="3">
        <f t="shared" si="4"/>
        <v>95.523809523809518</v>
      </c>
      <c r="I20" s="3">
        <f t="shared" si="5"/>
        <v>79.116402116402114</v>
      </c>
      <c r="J20" s="3"/>
    </row>
    <row r="21" spans="1:10" ht="14.65" thickBot="1" x14ac:dyDescent="0.5">
      <c r="A21" s="5" t="s">
        <v>11</v>
      </c>
      <c r="B21" s="4">
        <v>1199900</v>
      </c>
      <c r="C21" s="4">
        <f>B21-M10</f>
        <v>-789800</v>
      </c>
      <c r="D21" s="4">
        <f>AVERAGE(C21:C23)</f>
        <v>-691000</v>
      </c>
      <c r="E21" s="4">
        <f>STDEV(C21:C23)</f>
        <v>110485.70043222788</v>
      </c>
      <c r="F21" s="4">
        <f>TTEST(B21:B23,M10:O10,2,2)</f>
        <v>4.1204224935373086E-4</v>
      </c>
      <c r="G21" s="8">
        <f t="shared" si="1"/>
        <v>1.1431974085365855</v>
      </c>
      <c r="H21" s="3">
        <f t="shared" si="4"/>
        <v>12.697354497354498</v>
      </c>
      <c r="I21" s="3">
        <f t="shared" si="5"/>
        <v>-8.3576719576719576</v>
      </c>
      <c r="J21" s="3"/>
    </row>
    <row r="22" spans="1:10" ht="14.65" thickBot="1" x14ac:dyDescent="0.5">
      <c r="A22" s="5" t="s">
        <v>11</v>
      </c>
      <c r="B22" s="4">
        <v>1418000</v>
      </c>
      <c r="C22" s="4">
        <f>B22-M10</f>
        <v>-571700</v>
      </c>
      <c r="D22" s="4"/>
      <c r="E22" s="4"/>
      <c r="G22" s="8">
        <f t="shared" si="1"/>
        <v>1.3509908536585367</v>
      </c>
      <c r="H22" s="3">
        <f t="shared" si="4"/>
        <v>15.005291005291005</v>
      </c>
      <c r="I22" s="3">
        <f t="shared" si="5"/>
        <v>-6.0497354497354499</v>
      </c>
      <c r="J22" s="3"/>
    </row>
    <row r="23" spans="1:10" ht="14.65" thickBot="1" x14ac:dyDescent="0.5">
      <c r="A23" s="5" t="s">
        <v>11</v>
      </c>
      <c r="B23" s="4">
        <v>1278200</v>
      </c>
      <c r="C23" s="4">
        <f>B23-M10</f>
        <v>-711500</v>
      </c>
      <c r="D23" s="4"/>
      <c r="E23" s="4"/>
      <c r="G23" s="8">
        <f t="shared" si="1"/>
        <v>1.217797256097561</v>
      </c>
      <c r="H23" s="3">
        <f t="shared" si="4"/>
        <v>13.525925925925927</v>
      </c>
      <c r="I23" s="3">
        <f t="shared" si="5"/>
        <v>-7.5291005291005293</v>
      </c>
      <c r="J23" s="3"/>
    </row>
    <row r="24" spans="1:10" ht="14.65" thickBot="1" x14ac:dyDescent="0.5">
      <c r="A24" s="5" t="s">
        <v>10</v>
      </c>
      <c r="B24" s="4">
        <v>1049600</v>
      </c>
      <c r="C24" s="4"/>
      <c r="D24" s="4"/>
      <c r="E24" s="4">
        <v>0</v>
      </c>
      <c r="G24" s="8">
        <f t="shared" si="1"/>
        <v>1</v>
      </c>
      <c r="H24" s="3">
        <f t="shared" si="4"/>
        <v>11.106878306878308</v>
      </c>
    </row>
    <row r="25" spans="1:10" ht="14.65" thickBot="1" x14ac:dyDescent="0.5">
      <c r="A25" s="5" t="s">
        <v>9</v>
      </c>
      <c r="B25" s="4">
        <v>1072100</v>
      </c>
      <c r="C25" s="4"/>
      <c r="D25" s="4"/>
      <c r="E25" s="4">
        <v>0</v>
      </c>
      <c r="G25" s="8">
        <f t="shared" si="1"/>
        <v>1.0214367378048781</v>
      </c>
      <c r="H25" s="3">
        <f t="shared" si="4"/>
        <v>11.344973544973545</v>
      </c>
    </row>
    <row r="26" spans="1:10" ht="14.65" thickBot="1" x14ac:dyDescent="0.5">
      <c r="A26" s="5" t="s">
        <v>8</v>
      </c>
      <c r="B26" s="4">
        <v>1382600</v>
      </c>
      <c r="C26" s="4"/>
      <c r="D26" s="4"/>
      <c r="E26" s="4"/>
      <c r="G26" s="8">
        <f t="shared" si="1"/>
        <v>1.3172637195121952</v>
      </c>
      <c r="H26" s="3">
        <f t="shared" si="4"/>
        <v>14.63068783068783</v>
      </c>
    </row>
    <row r="27" spans="1:10" ht="14.65" thickBot="1" x14ac:dyDescent="0.5">
      <c r="A27" s="5" t="s">
        <v>7</v>
      </c>
      <c r="B27" s="4">
        <v>1134500</v>
      </c>
      <c r="C27" s="4"/>
      <c r="D27" s="4"/>
      <c r="E27" s="4"/>
      <c r="G27" s="8">
        <f t="shared" si="1"/>
        <v>1.0808879573170731</v>
      </c>
      <c r="H27" s="3">
        <f t="shared" si="4"/>
        <v>12.005291005291005</v>
      </c>
    </row>
    <row r="28" spans="1:10" ht="14.65" thickBot="1" x14ac:dyDescent="0.5">
      <c r="A28" s="5" t="s">
        <v>6</v>
      </c>
      <c r="B28" s="4">
        <v>1550500</v>
      </c>
      <c r="C28" s="4"/>
      <c r="D28" s="4"/>
      <c r="E28" s="4"/>
      <c r="G28" s="8">
        <f t="shared" si="1"/>
        <v>1.4772294207317074</v>
      </c>
      <c r="H28" s="3">
        <f t="shared" si="4"/>
        <v>16.407407407407408</v>
      </c>
    </row>
    <row r="29" spans="1:10" ht="14.65" thickBot="1" x14ac:dyDescent="0.5">
      <c r="A29" s="5" t="s">
        <v>5</v>
      </c>
      <c r="B29" s="4">
        <v>1989700</v>
      </c>
      <c r="C29" s="4"/>
      <c r="D29" s="4"/>
      <c r="E29" s="4">
        <v>0</v>
      </c>
      <c r="G29" s="8">
        <f t="shared" si="1"/>
        <v>1.8956745426829269</v>
      </c>
      <c r="H29" s="3">
        <f t="shared" si="4"/>
        <v>21.055026455026454</v>
      </c>
    </row>
    <row r="30" spans="1:10" x14ac:dyDescent="0.45">
      <c r="A30" s="16" t="s">
        <v>32</v>
      </c>
      <c r="B30">
        <f>SUM(B24:B29)/6</f>
        <v>1363166.6666666667</v>
      </c>
    </row>
    <row r="47" spans="4:4" x14ac:dyDescent="0.45">
      <c r="D47" t="s">
        <v>4</v>
      </c>
    </row>
  </sheetData>
  <mergeCells count="1">
    <mergeCell ref="B1:E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002"/>
  <sheetViews>
    <sheetView topLeftCell="I1" zoomScale="120" zoomScaleNormal="120" workbookViewId="0">
      <selection activeCell="C1" sqref="C1"/>
    </sheetView>
  </sheetViews>
  <sheetFormatPr defaultColWidth="10.1328125" defaultRowHeight="14.25" x14ac:dyDescent="0.45"/>
  <cols>
    <col min="1" max="1" width="14.3984375" style="2" customWidth="1"/>
    <col min="2" max="2" width="10.1328125" style="2"/>
    <col min="3" max="3" width="6" style="1" bestFit="1" customWidth="1"/>
    <col min="4" max="5" width="10.265625" style="2" customWidth="1"/>
    <col min="6" max="6" width="8.06640625" style="2" bestFit="1" customWidth="1"/>
    <col min="7" max="7" width="7.265625" style="2" bestFit="1" customWidth="1"/>
    <col min="8" max="8" width="10.9296875" style="2" customWidth="1"/>
    <col min="9" max="9" width="18.06640625" style="2" customWidth="1"/>
    <col min="10" max="10" width="12.9296875" style="2" customWidth="1"/>
    <col min="11" max="11" width="11.46484375" style="2" customWidth="1"/>
    <col min="12" max="12" width="5.265625" style="2" customWidth="1"/>
    <col min="13" max="13" width="6.46484375" style="2" customWidth="1"/>
    <col min="14" max="14" width="13.59765625" style="2" bestFit="1" customWidth="1"/>
    <col min="15" max="15" width="10.9296875" style="2" bestFit="1" customWidth="1"/>
    <col min="16" max="16" width="18.06640625" style="2" bestFit="1" customWidth="1"/>
    <col min="17" max="17" width="13" style="2" bestFit="1" customWidth="1"/>
    <col min="18" max="18" width="12.06640625" style="1" bestFit="1" customWidth="1"/>
    <col min="19" max="19" width="17.9296875" style="2" bestFit="1" customWidth="1"/>
    <col min="20" max="20" width="5.1328125" style="2" customWidth="1"/>
    <col min="21" max="21" width="21.6640625" style="2" bestFit="1" customWidth="1"/>
    <col min="22" max="23" width="10.1328125" style="2"/>
    <col min="24" max="25" width="10.1328125" style="1"/>
    <col min="26" max="28" width="10.1328125" style="2"/>
    <col min="29" max="29" width="13.1328125" style="2" customWidth="1"/>
    <col min="30" max="16384" width="10.1328125" style="2"/>
  </cols>
  <sheetData>
    <row r="1" spans="1:25" x14ac:dyDescent="0.45">
      <c r="A1" s="2" t="s">
        <v>35</v>
      </c>
      <c r="B1" s="2" t="s">
        <v>34</v>
      </c>
      <c r="C1" s="1" t="s">
        <v>1</v>
      </c>
      <c r="D1" s="2" t="s">
        <v>37</v>
      </c>
      <c r="E1" s="2" t="s">
        <v>38</v>
      </c>
      <c r="F1" s="2" t="s">
        <v>39</v>
      </c>
      <c r="G1" s="2" t="s">
        <v>40</v>
      </c>
      <c r="H1" s="2" t="s">
        <v>2</v>
      </c>
      <c r="I1" s="2" t="s">
        <v>3</v>
      </c>
      <c r="J1" s="2" t="s">
        <v>41</v>
      </c>
      <c r="K1" s="2" t="s">
        <v>42</v>
      </c>
      <c r="L1" s="2" t="s">
        <v>36</v>
      </c>
      <c r="N1"/>
      <c r="O1"/>
      <c r="P1"/>
      <c r="Q1"/>
      <c r="R1"/>
      <c r="S1"/>
      <c r="T1"/>
      <c r="U1"/>
      <c r="X1" s="2"/>
      <c r="Y1" s="2"/>
    </row>
    <row r="2" spans="1:25" x14ac:dyDescent="0.45">
      <c r="A2" s="2">
        <f>B2</f>
        <v>0</v>
      </c>
      <c r="B2" s="2">
        <f>C2/60</f>
        <v>0</v>
      </c>
      <c r="C2" s="1">
        <v>0</v>
      </c>
      <c r="D2" s="2">
        <v>2733190</v>
      </c>
      <c r="E2" s="2">
        <v>3816810</v>
      </c>
      <c r="F2" s="2">
        <v>0</v>
      </c>
      <c r="G2" s="2">
        <v>1000</v>
      </c>
      <c r="H2" s="2">
        <v>100000</v>
      </c>
      <c r="I2" s="2">
        <v>2.0666900000000001E-35</v>
      </c>
      <c r="J2" s="2">
        <v>26.727699999999999</v>
      </c>
      <c r="K2" s="2">
        <v>56.101799999999997</v>
      </c>
      <c r="L2" s="2">
        <v>0.41091800000000001</v>
      </c>
      <c r="N2"/>
      <c r="O2"/>
      <c r="P2"/>
      <c r="Q2"/>
      <c r="R2"/>
      <c r="S2"/>
      <c r="T2"/>
      <c r="U2"/>
      <c r="X2" s="2"/>
      <c r="Y2" s="2"/>
    </row>
    <row r="3" spans="1:25" x14ac:dyDescent="0.45">
      <c r="A3" s="2">
        <f t="shared" ref="A3:A66" si="0">B3</f>
        <v>0.25</v>
      </c>
      <c r="B3" s="2">
        <f t="shared" ref="B3:B66" si="1">C3/60</f>
        <v>0.25</v>
      </c>
      <c r="C3" s="1">
        <v>15</v>
      </c>
      <c r="D3" s="2">
        <v>3332290</v>
      </c>
      <c r="E3" s="2">
        <v>3217710</v>
      </c>
      <c r="F3" s="2">
        <v>0.87668699999999999</v>
      </c>
      <c r="G3" s="2">
        <v>969.56899999999996</v>
      </c>
      <c r="H3" s="2">
        <v>97487.5</v>
      </c>
      <c r="I3" s="2">
        <v>1001.64</v>
      </c>
      <c r="J3" s="2">
        <v>38.511099999999999</v>
      </c>
      <c r="K3" s="2">
        <v>38.661299999999997</v>
      </c>
      <c r="L3" s="2">
        <v>5.6144499999999997</v>
      </c>
      <c r="N3"/>
      <c r="O3"/>
      <c r="P3"/>
      <c r="Q3"/>
      <c r="R3"/>
      <c r="S3"/>
      <c r="T3"/>
      <c r="U3"/>
      <c r="X3" s="2"/>
      <c r="Y3" s="2"/>
    </row>
    <row r="4" spans="1:25" x14ac:dyDescent="0.45">
      <c r="A4" s="2">
        <f t="shared" si="0"/>
        <v>0.5</v>
      </c>
      <c r="B4" s="2">
        <f t="shared" si="1"/>
        <v>0.5</v>
      </c>
      <c r="C4" s="1">
        <v>30</v>
      </c>
      <c r="D4" s="2">
        <v>4837750</v>
      </c>
      <c r="E4" s="2">
        <v>1712250</v>
      </c>
      <c r="F4" s="2">
        <v>3.0958199999999998</v>
      </c>
      <c r="G4" s="2">
        <v>938.66899999999998</v>
      </c>
      <c r="H4" s="2">
        <v>95048.2</v>
      </c>
      <c r="I4" s="2">
        <v>1911.38</v>
      </c>
      <c r="J4" s="2">
        <v>40.7104</v>
      </c>
      <c r="K4" s="2">
        <v>14.0602</v>
      </c>
      <c r="L4" s="2">
        <v>10.1534</v>
      </c>
      <c r="N4"/>
      <c r="O4"/>
      <c r="P4"/>
      <c r="Q4"/>
      <c r="R4"/>
      <c r="S4"/>
      <c r="T4"/>
      <c r="U4"/>
      <c r="X4" s="2"/>
      <c r="Y4" s="2"/>
    </row>
    <row r="5" spans="1:25" x14ac:dyDescent="0.45">
      <c r="A5" s="2">
        <f t="shared" si="0"/>
        <v>0.75</v>
      </c>
      <c r="B5" s="2">
        <f t="shared" si="1"/>
        <v>0.75</v>
      </c>
      <c r="C5" s="1">
        <v>45</v>
      </c>
      <c r="D5" s="2">
        <v>6048780</v>
      </c>
      <c r="E5" s="2">
        <v>501221</v>
      </c>
      <c r="F5" s="2">
        <v>6.2968700000000002</v>
      </c>
      <c r="G5" s="2">
        <v>907.63400000000001</v>
      </c>
      <c r="H5" s="2">
        <v>92679.3</v>
      </c>
      <c r="I5" s="2">
        <v>2736.08</v>
      </c>
      <c r="J5" s="2">
        <v>26.687100000000001</v>
      </c>
      <c r="K5" s="2">
        <v>3.2608899999999998</v>
      </c>
      <c r="L5" s="2">
        <v>13.8818</v>
      </c>
      <c r="N5"/>
      <c r="O5"/>
      <c r="P5"/>
      <c r="Q5"/>
      <c r="R5"/>
      <c r="S5"/>
      <c r="T5"/>
      <c r="U5"/>
      <c r="X5" s="2"/>
      <c r="Y5" s="2"/>
    </row>
    <row r="6" spans="1:25" x14ac:dyDescent="0.45">
      <c r="A6" s="2">
        <f t="shared" si="0"/>
        <v>1</v>
      </c>
      <c r="B6" s="2">
        <f t="shared" si="1"/>
        <v>1</v>
      </c>
      <c r="C6" s="1">
        <v>60</v>
      </c>
      <c r="D6" s="2">
        <v>6457670</v>
      </c>
      <c r="E6" s="2">
        <v>92329.2</v>
      </c>
      <c r="F6" s="2">
        <v>10.205399999999999</v>
      </c>
      <c r="G6" s="2">
        <v>876.71500000000003</v>
      </c>
      <c r="H6" s="2">
        <v>90378.2</v>
      </c>
      <c r="I6" s="2">
        <v>3482.11</v>
      </c>
      <c r="J6" s="2">
        <v>13.7788</v>
      </c>
      <c r="K6" s="2">
        <v>0.55989800000000001</v>
      </c>
      <c r="L6" s="2">
        <v>17.115400000000001</v>
      </c>
      <c r="N6"/>
      <c r="O6"/>
      <c r="P6"/>
      <c r="Q6"/>
      <c r="R6"/>
      <c r="S6"/>
      <c r="T6"/>
      <c r="U6"/>
      <c r="X6" s="2"/>
      <c r="Y6" s="2"/>
    </row>
    <row r="7" spans="1:25" x14ac:dyDescent="0.45">
      <c r="A7" s="2">
        <f t="shared" si="0"/>
        <v>1.25</v>
      </c>
      <c r="B7" s="2">
        <f t="shared" si="1"/>
        <v>1.25</v>
      </c>
      <c r="C7" s="1">
        <v>75</v>
      </c>
      <c r="D7" s="2">
        <v>6533660</v>
      </c>
      <c r="E7" s="2">
        <v>16342.9</v>
      </c>
      <c r="F7" s="2">
        <v>14.632</v>
      </c>
      <c r="G7" s="2">
        <v>846.07600000000002</v>
      </c>
      <c r="H7" s="2">
        <v>88142.3</v>
      </c>
      <c r="I7" s="2">
        <v>4155.3900000000003</v>
      </c>
      <c r="J7" s="2">
        <v>6.7888599999999997</v>
      </c>
      <c r="K7" s="2">
        <v>9.8381099999999999E-2</v>
      </c>
      <c r="L7" s="2">
        <v>19.9771</v>
      </c>
      <c r="N7"/>
      <c r="O7"/>
      <c r="P7"/>
      <c r="Q7"/>
      <c r="R7"/>
      <c r="S7"/>
      <c r="T7"/>
      <c r="U7"/>
      <c r="X7" s="2"/>
      <c r="Y7" s="2"/>
    </row>
    <row r="8" spans="1:25" x14ac:dyDescent="0.45">
      <c r="A8" s="2">
        <f t="shared" si="0"/>
        <v>1.5</v>
      </c>
      <c r="B8" s="2">
        <f t="shared" si="1"/>
        <v>1.5</v>
      </c>
      <c r="C8" s="1">
        <v>90</v>
      </c>
      <c r="D8" s="2">
        <v>6545350</v>
      </c>
      <c r="E8" s="2">
        <v>4650.54</v>
      </c>
      <c r="F8" s="2">
        <v>19.4194</v>
      </c>
      <c r="G8" s="2">
        <v>815.851</v>
      </c>
      <c r="H8" s="2">
        <v>85969.4</v>
      </c>
      <c r="I8" s="2">
        <v>4761.43</v>
      </c>
      <c r="J8" s="2">
        <v>3.67143</v>
      </c>
      <c r="K8" s="2">
        <v>2.8229500000000001E-2</v>
      </c>
      <c r="L8" s="2">
        <v>22.482099999999999</v>
      </c>
      <c r="N8"/>
      <c r="O8"/>
      <c r="P8"/>
      <c r="Q8"/>
      <c r="R8"/>
      <c r="S8"/>
      <c r="T8"/>
      <c r="U8"/>
      <c r="X8" s="2"/>
      <c r="Y8" s="2"/>
    </row>
    <row r="9" spans="1:25" x14ac:dyDescent="0.45">
      <c r="A9" s="2">
        <f t="shared" si="0"/>
        <v>1.75</v>
      </c>
      <c r="B9" s="2">
        <f t="shared" si="1"/>
        <v>1.75</v>
      </c>
      <c r="C9" s="1">
        <v>105</v>
      </c>
      <c r="D9" s="2">
        <v>6547810</v>
      </c>
      <c r="E9" s="2">
        <v>2194.29</v>
      </c>
      <c r="F9" s="2">
        <v>24.428799999999999</v>
      </c>
      <c r="G9" s="2">
        <v>786.15499999999997</v>
      </c>
      <c r="H9" s="2">
        <v>83857.2</v>
      </c>
      <c r="I9" s="2">
        <v>5305.32</v>
      </c>
      <c r="J9" s="2">
        <v>2.3223400000000001</v>
      </c>
      <c r="K9" s="2">
        <v>1.3398800000000001E-2</v>
      </c>
      <c r="L9" s="2">
        <v>24.6417</v>
      </c>
      <c r="N9"/>
      <c r="O9"/>
      <c r="P9"/>
      <c r="Q9"/>
      <c r="R9"/>
      <c r="S9"/>
      <c r="T9"/>
      <c r="U9"/>
      <c r="X9" s="2"/>
      <c r="Y9" s="2"/>
    </row>
    <row r="10" spans="1:25" x14ac:dyDescent="0.45">
      <c r="A10" s="2">
        <f t="shared" si="0"/>
        <v>2</v>
      </c>
      <c r="B10" s="2">
        <f t="shared" si="1"/>
        <v>2</v>
      </c>
      <c r="C10" s="1">
        <v>120</v>
      </c>
      <c r="D10" s="2">
        <v>6548700</v>
      </c>
      <c r="E10" s="2">
        <v>1300.95</v>
      </c>
      <c r="F10" s="2">
        <v>29.540299999999998</v>
      </c>
      <c r="G10" s="2">
        <v>757.08799999999997</v>
      </c>
      <c r="H10" s="2">
        <v>81803.399999999994</v>
      </c>
      <c r="I10" s="2">
        <v>5791.82</v>
      </c>
      <c r="J10" s="2">
        <v>1.56837</v>
      </c>
      <c r="K10" s="2">
        <v>7.95768E-3</v>
      </c>
      <c r="L10" s="2">
        <v>26.477799999999998</v>
      </c>
      <c r="N10"/>
      <c r="O10"/>
      <c r="P10"/>
      <c r="Q10"/>
      <c r="R10"/>
      <c r="S10"/>
      <c r="T10"/>
      <c r="U10"/>
    </row>
    <row r="11" spans="1:25" x14ac:dyDescent="0.45">
      <c r="A11" s="2">
        <f t="shared" si="0"/>
        <v>2.25</v>
      </c>
      <c r="B11" s="2">
        <f t="shared" si="1"/>
        <v>2.25</v>
      </c>
      <c r="C11" s="1">
        <v>135</v>
      </c>
      <c r="D11" s="2">
        <v>6549190</v>
      </c>
      <c r="E11" s="2">
        <v>812.73099999999999</v>
      </c>
      <c r="F11" s="2">
        <v>34.654000000000003</v>
      </c>
      <c r="G11" s="2">
        <v>728.726</v>
      </c>
      <c r="H11" s="2">
        <v>79806.2</v>
      </c>
      <c r="I11" s="2">
        <v>6225.33</v>
      </c>
      <c r="J11" s="2">
        <v>1.0555000000000001</v>
      </c>
      <c r="K11" s="2">
        <v>4.9723700000000003E-3</v>
      </c>
      <c r="L11" s="2">
        <v>28.021000000000001</v>
      </c>
      <c r="N11"/>
      <c r="O11"/>
      <c r="P11"/>
      <c r="Q11"/>
      <c r="R11"/>
      <c r="S11"/>
      <c r="T11"/>
      <c r="U11"/>
    </row>
    <row r="12" spans="1:25" x14ac:dyDescent="0.45">
      <c r="A12" s="2">
        <f t="shared" si="0"/>
        <v>2.5</v>
      </c>
      <c r="B12" s="2">
        <f t="shared" si="1"/>
        <v>2.5</v>
      </c>
      <c r="C12" s="1">
        <v>150</v>
      </c>
      <c r="D12" s="2">
        <v>6549490</v>
      </c>
      <c r="E12" s="2">
        <v>509.59199999999998</v>
      </c>
      <c r="F12" s="2">
        <v>39.688800000000001</v>
      </c>
      <c r="G12" s="2">
        <v>701.12900000000002</v>
      </c>
      <c r="H12" s="2">
        <v>77863.399999999994</v>
      </c>
      <c r="I12" s="2">
        <v>6609.96</v>
      </c>
      <c r="J12" s="2">
        <v>0.697523</v>
      </c>
      <c r="K12" s="2">
        <v>3.11743E-3</v>
      </c>
      <c r="L12" s="2">
        <v>29.302399999999999</v>
      </c>
      <c r="N12"/>
      <c r="O12"/>
      <c r="P12"/>
      <c r="Q12"/>
      <c r="R12"/>
      <c r="S12"/>
      <c r="T12"/>
      <c r="U12"/>
    </row>
    <row r="13" spans="1:25" x14ac:dyDescent="0.45">
      <c r="A13" s="2">
        <f t="shared" si="0"/>
        <v>2.75</v>
      </c>
      <c r="B13" s="2">
        <f t="shared" si="1"/>
        <v>2.75</v>
      </c>
      <c r="C13" s="1">
        <v>165</v>
      </c>
      <c r="D13" s="2">
        <v>6549680</v>
      </c>
      <c r="E13" s="2">
        <v>317.67599999999999</v>
      </c>
      <c r="F13" s="2">
        <v>44.580599999999997</v>
      </c>
      <c r="G13" s="2">
        <v>674.34299999999996</v>
      </c>
      <c r="H13" s="2">
        <v>75973.3</v>
      </c>
      <c r="I13" s="2">
        <v>6949.51</v>
      </c>
      <c r="J13" s="2">
        <v>0.45241300000000001</v>
      </c>
      <c r="K13" s="2">
        <v>1.94312E-3</v>
      </c>
      <c r="L13" s="2">
        <v>30.3505</v>
      </c>
      <c r="N13"/>
      <c r="O13"/>
      <c r="P13"/>
      <c r="Q13"/>
      <c r="R13"/>
      <c r="S13"/>
      <c r="T13"/>
      <c r="U13"/>
    </row>
    <row r="14" spans="1:25" x14ac:dyDescent="0.45">
      <c r="A14" s="2">
        <f t="shared" si="0"/>
        <v>3</v>
      </c>
      <c r="B14" s="2">
        <f t="shared" si="1"/>
        <v>3</v>
      </c>
      <c r="C14" s="1">
        <v>180</v>
      </c>
      <c r="D14" s="2">
        <v>6549800</v>
      </c>
      <c r="E14" s="2">
        <v>196.71899999999999</v>
      </c>
      <c r="F14" s="2">
        <v>49.279499999999999</v>
      </c>
      <c r="G14" s="2">
        <v>648.39700000000005</v>
      </c>
      <c r="H14" s="2">
        <v>74134.100000000006</v>
      </c>
      <c r="I14" s="2">
        <v>7247.51</v>
      </c>
      <c r="J14" s="2">
        <v>0.28872900000000001</v>
      </c>
      <c r="K14" s="2">
        <v>1.20312E-3</v>
      </c>
      <c r="L14" s="2">
        <v>31.191199999999998</v>
      </c>
      <c r="N14"/>
      <c r="O14"/>
      <c r="P14"/>
      <c r="Q14"/>
      <c r="R14"/>
      <c r="S14"/>
      <c r="T14"/>
      <c r="U14"/>
    </row>
    <row r="15" spans="1:25" x14ac:dyDescent="0.45">
      <c r="A15" s="2">
        <f t="shared" si="0"/>
        <v>3.25</v>
      </c>
      <c r="B15" s="2">
        <f t="shared" si="1"/>
        <v>3.25</v>
      </c>
      <c r="C15" s="1">
        <v>195</v>
      </c>
      <c r="D15" s="2">
        <v>6549880</v>
      </c>
      <c r="E15" s="2">
        <v>121.13</v>
      </c>
      <c r="F15" s="2">
        <v>53.747599999999998</v>
      </c>
      <c r="G15" s="2">
        <v>623.30899999999997</v>
      </c>
      <c r="H15" s="2">
        <v>72344.100000000006</v>
      </c>
      <c r="I15" s="2">
        <v>7507.22</v>
      </c>
      <c r="J15" s="2">
        <v>0.18184800000000001</v>
      </c>
      <c r="K15" s="2">
        <v>7.40758E-4</v>
      </c>
      <c r="L15" s="2">
        <v>31.8475</v>
      </c>
      <c r="N15"/>
      <c r="O15"/>
      <c r="P15"/>
      <c r="Q15"/>
      <c r="R15"/>
      <c r="S15"/>
      <c r="T15"/>
      <c r="U15"/>
    </row>
    <row r="16" spans="1:25" x14ac:dyDescent="0.45">
      <c r="A16" s="2">
        <f t="shared" si="0"/>
        <v>3.5</v>
      </c>
      <c r="B16" s="2">
        <f t="shared" si="1"/>
        <v>3.5</v>
      </c>
      <c r="C16" s="1">
        <v>210</v>
      </c>
      <c r="D16" s="2">
        <v>6549930</v>
      </c>
      <c r="E16" s="2">
        <v>74.273499999999999</v>
      </c>
      <c r="F16" s="2">
        <v>57.957500000000003</v>
      </c>
      <c r="G16" s="2">
        <v>599.08900000000006</v>
      </c>
      <c r="H16" s="2">
        <v>70601.7</v>
      </c>
      <c r="I16" s="2">
        <v>7731.71</v>
      </c>
      <c r="J16" s="2">
        <v>0.113345</v>
      </c>
      <c r="K16" s="2">
        <v>4.5418299999999998E-4</v>
      </c>
      <c r="L16" s="2">
        <v>32.340499999999999</v>
      </c>
      <c r="N16"/>
      <c r="O16"/>
      <c r="P16"/>
      <c r="Q16"/>
      <c r="R16"/>
      <c r="S16"/>
      <c r="T16"/>
      <c r="U16"/>
    </row>
    <row r="17" spans="1:37" x14ac:dyDescent="0.45">
      <c r="A17" s="2">
        <f t="shared" si="0"/>
        <v>3.75</v>
      </c>
      <c r="B17" s="2">
        <f t="shared" si="1"/>
        <v>3.75</v>
      </c>
      <c r="C17" s="1">
        <v>225</v>
      </c>
      <c r="D17" s="2">
        <v>6549950</v>
      </c>
      <c r="E17" s="2">
        <v>45.419499999999999</v>
      </c>
      <c r="F17" s="2">
        <v>61.89</v>
      </c>
      <c r="G17" s="2">
        <v>575.73800000000006</v>
      </c>
      <c r="H17" s="2">
        <v>68905.3</v>
      </c>
      <c r="I17" s="2">
        <v>7923.79</v>
      </c>
      <c r="J17" s="2">
        <v>7.0090299999999994E-2</v>
      </c>
      <c r="K17" s="2">
        <v>2.7773000000000001E-4</v>
      </c>
      <c r="L17" s="2">
        <v>32.688899999999997</v>
      </c>
      <c r="N17"/>
      <c r="O17"/>
      <c r="P17"/>
      <c r="Q17"/>
      <c r="R17"/>
      <c r="S17"/>
      <c r="T17"/>
      <c r="U17"/>
    </row>
    <row r="18" spans="1:37" x14ac:dyDescent="0.45">
      <c r="A18" s="2">
        <f t="shared" si="0"/>
        <v>4</v>
      </c>
      <c r="B18" s="2">
        <f t="shared" si="1"/>
        <v>4</v>
      </c>
      <c r="C18" s="1">
        <v>240</v>
      </c>
      <c r="D18" s="2">
        <v>6549970</v>
      </c>
      <c r="E18" s="2">
        <v>27.739799999999999</v>
      </c>
      <c r="F18" s="2">
        <v>65.533299999999997</v>
      </c>
      <c r="G18" s="2">
        <v>553.25</v>
      </c>
      <c r="H18" s="2">
        <v>67253.399999999994</v>
      </c>
      <c r="I18" s="2">
        <v>8086.08</v>
      </c>
      <c r="J18" s="2">
        <v>4.3096700000000002E-2</v>
      </c>
      <c r="K18" s="2">
        <v>1.6962100000000001E-4</v>
      </c>
      <c r="L18" s="2">
        <v>32.909599999999998</v>
      </c>
      <c r="N18"/>
      <c r="O18"/>
      <c r="P18"/>
      <c r="Q18"/>
      <c r="R18"/>
      <c r="S18"/>
      <c r="T18"/>
      <c r="U18"/>
    </row>
    <row r="19" spans="1:37" x14ac:dyDescent="0.45">
      <c r="A19" s="2">
        <f t="shared" si="0"/>
        <v>4.25</v>
      </c>
      <c r="B19" s="2">
        <f t="shared" si="1"/>
        <v>4.25</v>
      </c>
      <c r="C19" s="1">
        <v>255</v>
      </c>
      <c r="D19" s="2">
        <v>6549980</v>
      </c>
      <c r="E19" s="2">
        <v>16.9434</v>
      </c>
      <c r="F19" s="2">
        <v>68.881200000000007</v>
      </c>
      <c r="G19" s="2">
        <v>531.61400000000003</v>
      </c>
      <c r="H19" s="2">
        <v>65644.7</v>
      </c>
      <c r="I19" s="2">
        <v>8221.01</v>
      </c>
      <c r="J19" s="2">
        <v>2.6400799999999999E-2</v>
      </c>
      <c r="K19" s="2">
        <v>1.0360499999999999E-4</v>
      </c>
      <c r="L19" s="2">
        <v>33.017800000000001</v>
      </c>
      <c r="N19"/>
      <c r="O19"/>
      <c r="P19"/>
      <c r="Q19"/>
      <c r="R19"/>
      <c r="S19"/>
      <c r="T19"/>
      <c r="U19"/>
    </row>
    <row r="20" spans="1:37" x14ac:dyDescent="0.45">
      <c r="A20" s="2">
        <f t="shared" si="0"/>
        <v>4.5</v>
      </c>
      <c r="B20" s="2">
        <f t="shared" si="1"/>
        <v>4.5</v>
      </c>
      <c r="C20" s="1">
        <v>270</v>
      </c>
      <c r="D20" s="2">
        <v>6549990</v>
      </c>
      <c r="E20" s="2">
        <v>10.362500000000001</v>
      </c>
      <c r="F20" s="2">
        <v>71.932299999999998</v>
      </c>
      <c r="G20" s="2">
        <v>510.81599999999997</v>
      </c>
      <c r="H20" s="2">
        <v>64077.8</v>
      </c>
      <c r="I20" s="2">
        <v>8330.84</v>
      </c>
      <c r="J20" s="2">
        <v>1.61409E-2</v>
      </c>
      <c r="K20" s="2">
        <v>6.3366699999999998E-5</v>
      </c>
      <c r="L20" s="2">
        <v>33.027200000000001</v>
      </c>
      <c r="N20"/>
      <c r="O20"/>
      <c r="P20"/>
      <c r="Q20"/>
      <c r="R20"/>
      <c r="S20"/>
      <c r="T20"/>
      <c r="U20"/>
    </row>
    <row r="21" spans="1:37" x14ac:dyDescent="0.45">
      <c r="A21" s="2">
        <f t="shared" si="0"/>
        <v>4.75</v>
      </c>
      <c r="B21" s="2">
        <f t="shared" si="1"/>
        <v>4.75</v>
      </c>
      <c r="C21" s="1">
        <v>285</v>
      </c>
      <c r="D21" s="2">
        <v>6549990</v>
      </c>
      <c r="E21" s="2">
        <v>6.3530100000000003</v>
      </c>
      <c r="F21" s="2">
        <v>74.689099999999996</v>
      </c>
      <c r="G21" s="2">
        <v>490.83600000000001</v>
      </c>
      <c r="H21" s="2">
        <v>62551.3</v>
      </c>
      <c r="I21" s="2">
        <v>8417.66</v>
      </c>
      <c r="J21" s="2">
        <v>9.8637599999999992E-3</v>
      </c>
      <c r="K21" s="2">
        <v>3.8850400000000003E-5</v>
      </c>
      <c r="L21" s="2">
        <v>32.949800000000003</v>
      </c>
      <c r="N21"/>
      <c r="O21"/>
      <c r="P21"/>
      <c r="Q21"/>
      <c r="R21"/>
      <c r="S21"/>
      <c r="T21"/>
      <c r="U21"/>
    </row>
    <row r="22" spans="1:37" x14ac:dyDescent="0.45">
      <c r="A22" s="2">
        <f t="shared" si="0"/>
        <v>5</v>
      </c>
      <c r="B22" s="2">
        <f t="shared" si="1"/>
        <v>5</v>
      </c>
      <c r="C22" s="1">
        <v>300</v>
      </c>
      <c r="D22" s="2">
        <v>6550000</v>
      </c>
      <c r="E22" s="2">
        <v>3.9081299999999999</v>
      </c>
      <c r="F22" s="2">
        <v>77.156999999999996</v>
      </c>
      <c r="G22" s="2">
        <v>471.65499999999997</v>
      </c>
      <c r="H22" s="2">
        <v>61064</v>
      </c>
      <c r="I22" s="2">
        <v>8483.4</v>
      </c>
      <c r="J22" s="2">
        <v>6.0330899999999996E-3</v>
      </c>
      <c r="K22" s="2">
        <v>2.39008E-5</v>
      </c>
      <c r="L22" s="2">
        <v>32.796500000000002</v>
      </c>
      <c r="N22"/>
      <c r="O22"/>
      <c r="P22"/>
      <c r="Q22"/>
      <c r="R22"/>
      <c r="S22"/>
      <c r="T22"/>
      <c r="U22"/>
    </row>
    <row r="23" spans="1:37" x14ac:dyDescent="0.45">
      <c r="A23" s="2">
        <f t="shared" si="0"/>
        <v>5.25</v>
      </c>
      <c r="B23" s="2">
        <f t="shared" si="1"/>
        <v>5.25</v>
      </c>
      <c r="C23" s="1">
        <v>315</v>
      </c>
      <c r="D23" s="2">
        <v>6550000</v>
      </c>
      <c r="E23" s="2">
        <v>2.41445</v>
      </c>
      <c r="F23" s="2">
        <v>79.343800000000002</v>
      </c>
      <c r="G23" s="2">
        <v>453.24799999999999</v>
      </c>
      <c r="H23" s="2">
        <v>59614.8</v>
      </c>
      <c r="I23" s="2">
        <v>8529.8700000000008</v>
      </c>
      <c r="J23" s="2">
        <v>3.69769E-3</v>
      </c>
      <c r="K23" s="2">
        <v>1.47671E-5</v>
      </c>
      <c r="L23" s="2">
        <v>32.577300000000001</v>
      </c>
      <c r="N23"/>
      <c r="O23"/>
      <c r="P23"/>
      <c r="Q23"/>
      <c r="R23"/>
      <c r="S23"/>
      <c r="T23"/>
      <c r="U23"/>
    </row>
    <row r="24" spans="1:37" x14ac:dyDescent="0.45">
      <c r="A24" s="2">
        <f t="shared" si="0"/>
        <v>5.5</v>
      </c>
      <c r="B24" s="2">
        <f t="shared" si="1"/>
        <v>5.5</v>
      </c>
      <c r="C24" s="1">
        <v>330</v>
      </c>
      <c r="D24" s="2">
        <v>6550000</v>
      </c>
      <c r="E24" s="2">
        <v>1.4992000000000001</v>
      </c>
      <c r="F24" s="2">
        <v>81.259200000000007</v>
      </c>
      <c r="G24" s="2">
        <v>435.59199999999998</v>
      </c>
      <c r="H24" s="2">
        <v>58202.400000000001</v>
      </c>
      <c r="I24" s="2">
        <v>8558.73</v>
      </c>
      <c r="J24" s="2">
        <v>2.2733100000000002E-3</v>
      </c>
      <c r="K24" s="2">
        <v>9.1701200000000002E-6</v>
      </c>
      <c r="L24" s="2">
        <v>32.300699999999999</v>
      </c>
      <c r="N24"/>
      <c r="O24"/>
      <c r="P24"/>
      <c r="Q24"/>
      <c r="R24"/>
      <c r="S24"/>
      <c r="T24"/>
      <c r="U24"/>
    </row>
    <row r="25" spans="1:37" x14ac:dyDescent="0.45">
      <c r="A25" s="2">
        <f t="shared" si="0"/>
        <v>5.75</v>
      </c>
      <c r="B25" s="2">
        <f t="shared" si="1"/>
        <v>5.75</v>
      </c>
      <c r="C25" s="1">
        <v>345</v>
      </c>
      <c r="D25" s="2">
        <v>6550000</v>
      </c>
      <c r="E25" s="2">
        <v>0.93623299999999998</v>
      </c>
      <c r="F25" s="2">
        <v>82.914000000000001</v>
      </c>
      <c r="G25" s="2">
        <v>418.66199999999998</v>
      </c>
      <c r="H25" s="2">
        <v>56825.8</v>
      </c>
      <c r="I25" s="2">
        <v>8571.51</v>
      </c>
      <c r="J25" s="2">
        <v>1.4031600000000001E-3</v>
      </c>
      <c r="K25" s="2">
        <v>5.7272199999999997E-6</v>
      </c>
      <c r="L25" s="2">
        <v>31.974599999999999</v>
      </c>
      <c r="N25"/>
      <c r="O25"/>
      <c r="P25"/>
      <c r="Q25"/>
      <c r="R25"/>
      <c r="S25"/>
      <c r="T25"/>
      <c r="U25"/>
    </row>
    <row r="26" spans="1:37" x14ac:dyDescent="0.45">
      <c r="A26" s="2">
        <f t="shared" si="0"/>
        <v>6</v>
      </c>
      <c r="B26" s="2">
        <f t="shared" si="1"/>
        <v>6</v>
      </c>
      <c r="C26" s="1">
        <v>360</v>
      </c>
      <c r="D26" s="2">
        <v>6550000</v>
      </c>
      <c r="E26" s="2">
        <v>0.58836299999999997</v>
      </c>
      <c r="F26" s="2">
        <v>84.320300000000003</v>
      </c>
      <c r="G26" s="2">
        <v>402.43200000000002</v>
      </c>
      <c r="H26" s="2">
        <v>55483.9</v>
      </c>
      <c r="I26" s="2">
        <v>8569.66</v>
      </c>
      <c r="J26" s="2">
        <v>8.7017599999999996E-4</v>
      </c>
      <c r="K26" s="2">
        <v>3.5995800000000001E-6</v>
      </c>
      <c r="L26" s="2">
        <v>31.605899999999998</v>
      </c>
      <c r="N26"/>
      <c r="O26"/>
      <c r="P26"/>
      <c r="Q26"/>
      <c r="R26"/>
      <c r="S26"/>
      <c r="T26"/>
      <c r="U26"/>
    </row>
    <row r="27" spans="1:37" x14ac:dyDescent="0.45">
      <c r="A27" s="2">
        <f t="shared" si="0"/>
        <v>6.25</v>
      </c>
      <c r="B27" s="2">
        <f t="shared" si="1"/>
        <v>6.25</v>
      </c>
      <c r="C27" s="1">
        <v>375</v>
      </c>
      <c r="D27" s="2">
        <v>6550000</v>
      </c>
      <c r="E27" s="2">
        <v>0.37227100000000002</v>
      </c>
      <c r="F27" s="2">
        <v>85.490600000000001</v>
      </c>
      <c r="G27" s="2">
        <v>386.87599999999998</v>
      </c>
      <c r="H27" s="2">
        <v>54175.8</v>
      </c>
      <c r="I27" s="2">
        <v>8554.49</v>
      </c>
      <c r="J27" s="2">
        <v>5.4255999999999998E-4</v>
      </c>
      <c r="K27" s="2">
        <v>2.2778099999999999E-6</v>
      </c>
      <c r="L27" s="2">
        <v>31.200800000000001</v>
      </c>
      <c r="N27"/>
      <c r="O27"/>
      <c r="P27"/>
      <c r="Q27"/>
      <c r="R27"/>
      <c r="S27"/>
      <c r="T27"/>
      <c r="U27"/>
      <c r="AK27" s="2">
        <f>900/18</f>
        <v>50</v>
      </c>
    </row>
    <row r="28" spans="1:37" x14ac:dyDescent="0.45">
      <c r="A28" s="2">
        <f t="shared" si="0"/>
        <v>6.5</v>
      </c>
      <c r="B28" s="2">
        <f t="shared" si="1"/>
        <v>6.5</v>
      </c>
      <c r="C28" s="1">
        <v>390</v>
      </c>
      <c r="D28" s="2">
        <v>6550000</v>
      </c>
      <c r="E28" s="2">
        <v>0.23725399999999999</v>
      </c>
      <c r="F28" s="2">
        <v>86.437799999999996</v>
      </c>
      <c r="G28" s="2">
        <v>371.96800000000002</v>
      </c>
      <c r="H28" s="2">
        <v>52900.3</v>
      </c>
      <c r="I28" s="2">
        <v>8527.2199999999993</v>
      </c>
      <c r="J28" s="2">
        <v>3.4031000000000003E-4</v>
      </c>
      <c r="K28" s="2">
        <v>1.45186E-6</v>
      </c>
      <c r="L28" s="2">
        <v>30.765000000000001</v>
      </c>
      <c r="N28"/>
      <c r="O28"/>
      <c r="P28"/>
      <c r="Q28"/>
      <c r="R28"/>
      <c r="S28"/>
      <c r="T28"/>
      <c r="U28"/>
    </row>
    <row r="29" spans="1:37" x14ac:dyDescent="0.45">
      <c r="A29" s="2">
        <f t="shared" si="0"/>
        <v>6.75</v>
      </c>
      <c r="B29" s="2">
        <f t="shared" si="1"/>
        <v>6.75</v>
      </c>
      <c r="C29" s="1">
        <v>405</v>
      </c>
      <c r="D29" s="2">
        <v>6550000</v>
      </c>
      <c r="E29" s="2">
        <v>0.15235699999999999</v>
      </c>
      <c r="F29" s="2">
        <v>87.174899999999994</v>
      </c>
      <c r="G29" s="2">
        <v>357.68299999999999</v>
      </c>
      <c r="H29" s="2">
        <v>51656.6</v>
      </c>
      <c r="I29" s="2">
        <v>8489</v>
      </c>
      <c r="J29" s="2">
        <v>2.1483E-4</v>
      </c>
      <c r="K29" s="2">
        <v>9.3245600000000002E-7</v>
      </c>
      <c r="L29" s="2">
        <v>30.3032</v>
      </c>
      <c r="N29"/>
      <c r="O29"/>
      <c r="P29"/>
      <c r="Q29"/>
      <c r="R29"/>
      <c r="S29"/>
      <c r="T29"/>
      <c r="U29"/>
    </row>
    <row r="30" spans="1:37" x14ac:dyDescent="0.45">
      <c r="A30" s="2">
        <f t="shared" si="0"/>
        <v>7</v>
      </c>
      <c r="B30" s="2">
        <f t="shared" si="1"/>
        <v>7</v>
      </c>
      <c r="C30" s="1">
        <v>420</v>
      </c>
      <c r="D30" s="2">
        <v>6550000</v>
      </c>
      <c r="E30" s="2">
        <v>9.8612699999999998E-2</v>
      </c>
      <c r="F30" s="2">
        <v>87.715000000000003</v>
      </c>
      <c r="G30" s="2">
        <v>343.99599999999998</v>
      </c>
      <c r="H30" s="2">
        <v>50443.8</v>
      </c>
      <c r="I30" s="2">
        <v>8440.8700000000008</v>
      </c>
      <c r="J30" s="2">
        <v>1.3654800000000001E-4</v>
      </c>
      <c r="K30" s="2">
        <v>6.0360999999999999E-7</v>
      </c>
      <c r="L30" s="2">
        <v>29.819900000000001</v>
      </c>
      <c r="N30"/>
      <c r="O30"/>
      <c r="P30"/>
      <c r="Q30"/>
      <c r="R30"/>
      <c r="S30"/>
      <c r="T30"/>
      <c r="U30"/>
    </row>
    <row r="31" spans="1:37" x14ac:dyDescent="0.45">
      <c r="A31" s="2">
        <f t="shared" si="0"/>
        <v>7.25</v>
      </c>
      <c r="B31" s="2">
        <f t="shared" si="1"/>
        <v>7.25</v>
      </c>
      <c r="C31" s="1">
        <v>435</v>
      </c>
      <c r="D31" s="2">
        <v>6550000</v>
      </c>
      <c r="E31" s="2">
        <v>6.4347299999999996E-2</v>
      </c>
      <c r="F31" s="2">
        <v>88.070999999999998</v>
      </c>
      <c r="G31" s="2">
        <v>330.88099999999997</v>
      </c>
      <c r="H31" s="2">
        <v>49261</v>
      </c>
      <c r="I31" s="2">
        <v>8383.7900000000009</v>
      </c>
      <c r="J31" s="2">
        <v>8.7415299999999996E-5</v>
      </c>
      <c r="K31" s="2">
        <v>3.9392399999999997E-7</v>
      </c>
      <c r="L31" s="2">
        <v>29.318999999999999</v>
      </c>
      <c r="N31"/>
      <c r="O31"/>
      <c r="P31"/>
      <c r="Q31"/>
      <c r="R31"/>
      <c r="S31"/>
      <c r="T31"/>
      <c r="U31"/>
    </row>
    <row r="32" spans="1:37" x14ac:dyDescent="0.45">
      <c r="A32" s="2">
        <f t="shared" si="0"/>
        <v>7.5</v>
      </c>
      <c r="B32" s="2">
        <f t="shared" si="1"/>
        <v>7.5</v>
      </c>
      <c r="C32" s="1">
        <v>450</v>
      </c>
      <c r="D32" s="2">
        <v>6550000</v>
      </c>
      <c r="E32" s="2">
        <v>4.23387E-2</v>
      </c>
      <c r="F32" s="2">
        <v>88.255499999999998</v>
      </c>
      <c r="G32" s="2">
        <v>318.31400000000002</v>
      </c>
      <c r="H32" s="2">
        <v>48107.3</v>
      </c>
      <c r="I32" s="2">
        <v>8318.67</v>
      </c>
      <c r="J32" s="2">
        <v>5.6379799999999998E-5</v>
      </c>
      <c r="K32" s="2">
        <v>2.59227E-7</v>
      </c>
      <c r="L32" s="2">
        <v>28.803999999999998</v>
      </c>
      <c r="N32"/>
      <c r="O32"/>
      <c r="P32"/>
      <c r="Q32"/>
      <c r="R32"/>
      <c r="S32"/>
      <c r="T32"/>
      <c r="U32"/>
    </row>
    <row r="33" spans="1:21" x14ac:dyDescent="0.45">
      <c r="A33" s="2">
        <f t="shared" si="0"/>
        <v>7.75</v>
      </c>
      <c r="B33" s="2">
        <f t="shared" si="1"/>
        <v>7.75</v>
      </c>
      <c r="C33" s="1">
        <v>465</v>
      </c>
      <c r="D33" s="2">
        <v>6550000</v>
      </c>
      <c r="E33" s="2">
        <v>2.8094500000000001E-2</v>
      </c>
      <c r="F33" s="2">
        <v>88.280900000000003</v>
      </c>
      <c r="G33" s="2">
        <v>306.27300000000002</v>
      </c>
      <c r="H33" s="2">
        <v>46981.9</v>
      </c>
      <c r="I33" s="2">
        <v>8246.33</v>
      </c>
      <c r="J33" s="2">
        <v>3.6643100000000002E-5</v>
      </c>
      <c r="K33" s="2">
        <v>1.72038E-7</v>
      </c>
      <c r="L33" s="2">
        <v>28.277899999999999</v>
      </c>
      <c r="N33"/>
      <c r="O33"/>
      <c r="P33"/>
      <c r="Q33"/>
      <c r="R33"/>
      <c r="S33"/>
      <c r="T33"/>
      <c r="U33"/>
    </row>
    <row r="34" spans="1:21" x14ac:dyDescent="0.45">
      <c r="A34" s="2">
        <f t="shared" si="0"/>
        <v>8</v>
      </c>
      <c r="B34" s="2">
        <f t="shared" si="1"/>
        <v>8</v>
      </c>
      <c r="C34" s="1">
        <v>480</v>
      </c>
      <c r="D34" s="2">
        <v>6550000</v>
      </c>
      <c r="E34" s="2">
        <v>1.8803E-2</v>
      </c>
      <c r="F34" s="2">
        <v>88.159000000000006</v>
      </c>
      <c r="G34" s="2">
        <v>294.73399999999998</v>
      </c>
      <c r="H34" s="2">
        <v>45884.1</v>
      </c>
      <c r="I34" s="2">
        <v>8167.54</v>
      </c>
      <c r="J34" s="2">
        <v>2.4003100000000001E-5</v>
      </c>
      <c r="K34" s="2">
        <v>1.15157E-7</v>
      </c>
      <c r="L34" s="2">
        <v>27.743600000000001</v>
      </c>
      <c r="N34"/>
      <c r="O34"/>
      <c r="P34"/>
      <c r="Q34"/>
      <c r="R34"/>
      <c r="S34"/>
      <c r="T34"/>
      <c r="U34"/>
    </row>
    <row r="35" spans="1:21" x14ac:dyDescent="0.45">
      <c r="A35" s="2">
        <f t="shared" si="0"/>
        <v>8.25</v>
      </c>
      <c r="B35" s="2">
        <f t="shared" si="1"/>
        <v>8.25</v>
      </c>
      <c r="C35" s="1">
        <v>495</v>
      </c>
      <c r="D35" s="2">
        <v>6550000</v>
      </c>
      <c r="E35" s="2">
        <v>1.2693599999999999E-2</v>
      </c>
      <c r="F35" s="2">
        <v>87.901300000000006</v>
      </c>
      <c r="G35" s="2">
        <v>283.67500000000001</v>
      </c>
      <c r="H35" s="2">
        <v>44813.1</v>
      </c>
      <c r="I35" s="2">
        <v>8083</v>
      </c>
      <c r="J35" s="2">
        <v>1.5849200000000001E-5</v>
      </c>
      <c r="K35" s="2">
        <v>7.7752099999999999E-8</v>
      </c>
      <c r="L35" s="2">
        <v>27.203299999999999</v>
      </c>
      <c r="N35"/>
      <c r="O35"/>
      <c r="P35"/>
      <c r="Q35"/>
      <c r="R35"/>
      <c r="S35"/>
      <c r="T35"/>
      <c r="U35"/>
    </row>
    <row r="36" spans="1:21" x14ac:dyDescent="0.45">
      <c r="A36" s="2">
        <f t="shared" si="0"/>
        <v>8.5</v>
      </c>
      <c r="B36" s="2">
        <f t="shared" si="1"/>
        <v>8.5</v>
      </c>
      <c r="C36" s="1">
        <v>510</v>
      </c>
      <c r="D36" s="2">
        <v>6550000</v>
      </c>
      <c r="E36" s="2">
        <v>8.6440600000000003E-3</v>
      </c>
      <c r="F36" s="2">
        <v>87.518600000000006</v>
      </c>
      <c r="G36" s="2">
        <v>273.07600000000002</v>
      </c>
      <c r="H36" s="2">
        <v>43768.1</v>
      </c>
      <c r="I36" s="2">
        <v>7993.37</v>
      </c>
      <c r="J36" s="2">
        <v>1.0550000000000001E-5</v>
      </c>
      <c r="K36" s="2">
        <v>5.2954900000000001E-8</v>
      </c>
      <c r="L36" s="2">
        <v>26.659300000000002</v>
      </c>
      <c r="N36"/>
      <c r="O36"/>
      <c r="P36"/>
      <c r="Q36"/>
      <c r="R36"/>
      <c r="S36"/>
      <c r="T36"/>
      <c r="U36"/>
    </row>
    <row r="37" spans="1:21" x14ac:dyDescent="0.45">
      <c r="A37" s="2">
        <f t="shared" si="0"/>
        <v>8.75</v>
      </c>
      <c r="B37" s="2">
        <f t="shared" si="1"/>
        <v>8.75</v>
      </c>
      <c r="C37" s="1">
        <v>525</v>
      </c>
      <c r="D37" s="2">
        <v>6550000</v>
      </c>
      <c r="E37" s="2">
        <v>5.9378499999999997E-3</v>
      </c>
      <c r="F37" s="2">
        <v>87.021600000000007</v>
      </c>
      <c r="G37" s="2">
        <v>262.916</v>
      </c>
      <c r="H37" s="2">
        <v>42748.5</v>
      </c>
      <c r="I37" s="2">
        <v>7899.24</v>
      </c>
      <c r="J37" s="2">
        <v>7.07994E-6</v>
      </c>
      <c r="K37" s="2">
        <v>3.6381400000000002E-8</v>
      </c>
      <c r="L37" s="2">
        <v>26.113399999999999</v>
      </c>
      <c r="N37"/>
      <c r="O37"/>
      <c r="P37"/>
      <c r="Q37"/>
      <c r="R37"/>
      <c r="S37"/>
      <c r="T37"/>
      <c r="U37"/>
    </row>
    <row r="38" spans="1:21" x14ac:dyDescent="0.45">
      <c r="A38" s="2">
        <f t="shared" si="0"/>
        <v>9</v>
      </c>
      <c r="B38" s="2">
        <f t="shared" si="1"/>
        <v>9</v>
      </c>
      <c r="C38" s="1">
        <v>540</v>
      </c>
      <c r="D38" s="2">
        <v>6550000</v>
      </c>
      <c r="E38" s="2">
        <v>4.1144800000000002E-3</v>
      </c>
      <c r="F38" s="2">
        <v>86.42</v>
      </c>
      <c r="G38" s="2">
        <v>253.17599999999999</v>
      </c>
      <c r="H38" s="2">
        <v>41753.599999999999</v>
      </c>
      <c r="I38" s="2">
        <v>7801.17</v>
      </c>
      <c r="J38" s="2">
        <v>4.7902100000000002E-6</v>
      </c>
      <c r="K38" s="2">
        <v>2.5213100000000001E-8</v>
      </c>
      <c r="L38" s="2">
        <v>25.567299999999999</v>
      </c>
      <c r="N38"/>
      <c r="O38"/>
      <c r="P38"/>
      <c r="Q38"/>
      <c r="R38"/>
      <c r="S38"/>
      <c r="T38"/>
      <c r="U38"/>
    </row>
    <row r="39" spans="1:21" x14ac:dyDescent="0.45">
      <c r="A39" s="2">
        <f t="shared" si="0"/>
        <v>9.25</v>
      </c>
      <c r="B39" s="2">
        <f t="shared" si="1"/>
        <v>9.25</v>
      </c>
      <c r="C39" s="1">
        <v>555</v>
      </c>
      <c r="D39" s="2">
        <v>6550000</v>
      </c>
      <c r="E39" s="2">
        <v>2.8758199999999999E-3</v>
      </c>
      <c r="F39" s="2">
        <v>85.723200000000006</v>
      </c>
      <c r="G39" s="2">
        <v>243.83600000000001</v>
      </c>
      <c r="H39" s="2">
        <v>40782.699999999997</v>
      </c>
      <c r="I39" s="2">
        <v>7699.67</v>
      </c>
      <c r="J39" s="2">
        <v>3.2676100000000001E-6</v>
      </c>
      <c r="K39" s="2">
        <v>1.7625200000000002E-8</v>
      </c>
      <c r="L39" s="2">
        <v>25.022400000000001</v>
      </c>
      <c r="N39"/>
      <c r="O39"/>
      <c r="P39"/>
      <c r="Q39"/>
      <c r="R39"/>
      <c r="S39"/>
      <c r="T39"/>
      <c r="U39"/>
    </row>
    <row r="40" spans="1:21" x14ac:dyDescent="0.45">
      <c r="A40" s="2">
        <f t="shared" si="0"/>
        <v>9.5</v>
      </c>
      <c r="B40" s="2">
        <f t="shared" si="1"/>
        <v>9.5</v>
      </c>
      <c r="C40" s="1">
        <v>570</v>
      </c>
      <c r="D40" s="2">
        <v>6550000</v>
      </c>
      <c r="E40" s="2">
        <v>2.0274400000000001E-3</v>
      </c>
      <c r="F40" s="2">
        <v>84.940200000000004</v>
      </c>
      <c r="G40" s="2">
        <v>234.87899999999999</v>
      </c>
      <c r="H40" s="2">
        <v>39835.199999999997</v>
      </c>
      <c r="I40" s="2">
        <v>7595.2</v>
      </c>
      <c r="J40" s="2">
        <v>2.24725E-6</v>
      </c>
      <c r="K40" s="2">
        <v>1.2427399999999999E-8</v>
      </c>
      <c r="L40" s="2">
        <v>24.48</v>
      </c>
      <c r="N40"/>
      <c r="O40"/>
      <c r="P40"/>
      <c r="Q40"/>
      <c r="R40"/>
      <c r="S40"/>
      <c r="T40"/>
      <c r="U40"/>
    </row>
    <row r="41" spans="1:21" x14ac:dyDescent="0.45">
      <c r="A41" s="2">
        <f t="shared" si="0"/>
        <v>9.75</v>
      </c>
      <c r="B41" s="2">
        <f t="shared" si="1"/>
        <v>9.75</v>
      </c>
      <c r="C41" s="1">
        <v>585</v>
      </c>
      <c r="D41" s="2">
        <v>6550000</v>
      </c>
      <c r="E41" s="2">
        <v>1.4416100000000001E-3</v>
      </c>
      <c r="F41" s="2">
        <v>84.079400000000007</v>
      </c>
      <c r="G41" s="2">
        <v>226.28800000000001</v>
      </c>
      <c r="H41" s="2">
        <v>38910.400000000001</v>
      </c>
      <c r="I41" s="2">
        <v>7488.21</v>
      </c>
      <c r="J41" s="2">
        <v>1.5581200000000001E-6</v>
      </c>
      <c r="K41" s="2">
        <v>8.8377299999999994E-9</v>
      </c>
      <c r="L41" s="2">
        <v>23.941299999999998</v>
      </c>
      <c r="N41"/>
      <c r="O41"/>
      <c r="P41"/>
      <c r="Q41"/>
      <c r="R41"/>
      <c r="S41"/>
      <c r="T41"/>
      <c r="U41"/>
    </row>
    <row r="42" spans="1:21" x14ac:dyDescent="0.45">
      <c r="A42" s="2">
        <f t="shared" si="0"/>
        <v>10</v>
      </c>
      <c r="B42" s="2">
        <f t="shared" si="1"/>
        <v>10</v>
      </c>
      <c r="C42" s="1">
        <v>600</v>
      </c>
      <c r="D42" s="2">
        <v>6550000</v>
      </c>
      <c r="E42" s="2">
        <v>1.03377E-3</v>
      </c>
      <c r="F42" s="2">
        <v>83.148600000000002</v>
      </c>
      <c r="G42" s="2">
        <v>218.04599999999999</v>
      </c>
      <c r="H42" s="2">
        <v>38007.800000000003</v>
      </c>
      <c r="I42" s="2">
        <v>7379.08</v>
      </c>
      <c r="J42" s="2">
        <v>1.08908E-6</v>
      </c>
      <c r="K42" s="2">
        <v>6.33836E-9</v>
      </c>
      <c r="L42" s="2">
        <v>23.4071</v>
      </c>
      <c r="N42"/>
      <c r="O42"/>
      <c r="P42"/>
      <c r="Q42"/>
      <c r="R42"/>
      <c r="S42"/>
      <c r="T42"/>
      <c r="U42"/>
    </row>
    <row r="43" spans="1:21" x14ac:dyDescent="0.45">
      <c r="A43" s="2">
        <f t="shared" si="0"/>
        <v>10.25</v>
      </c>
      <c r="B43" s="2">
        <f t="shared" si="1"/>
        <v>10.25</v>
      </c>
      <c r="C43" s="1">
        <v>615</v>
      </c>
      <c r="D43" s="2">
        <v>6550000</v>
      </c>
      <c r="E43" s="2">
        <v>7.4754599999999997E-4</v>
      </c>
      <c r="F43" s="2">
        <v>82.155199999999994</v>
      </c>
      <c r="G43" s="2">
        <v>210.137</v>
      </c>
      <c r="H43" s="2">
        <v>37126.800000000003</v>
      </c>
      <c r="I43" s="2">
        <v>7268.18</v>
      </c>
      <c r="J43" s="2">
        <v>7.6735399999999995E-7</v>
      </c>
      <c r="K43" s="2">
        <v>4.5840500000000001E-9</v>
      </c>
      <c r="L43" s="2">
        <v>22.878399999999999</v>
      </c>
      <c r="N43"/>
      <c r="O43"/>
      <c r="P43"/>
      <c r="Q43"/>
      <c r="R43"/>
      <c r="S43"/>
      <c r="T43"/>
      <c r="U43"/>
    </row>
    <row r="44" spans="1:21" x14ac:dyDescent="0.45">
      <c r="A44" s="2">
        <f t="shared" si="0"/>
        <v>10.5</v>
      </c>
      <c r="B44" s="2">
        <f t="shared" si="1"/>
        <v>10.5</v>
      </c>
      <c r="C44" s="1">
        <v>630</v>
      </c>
      <c r="D44" s="2">
        <v>6550000</v>
      </c>
      <c r="E44" s="2">
        <v>5.4505999999999999E-4</v>
      </c>
      <c r="F44" s="2">
        <v>81.106099999999998</v>
      </c>
      <c r="G44" s="2">
        <v>202.548</v>
      </c>
      <c r="H44" s="2">
        <v>36266.800000000003</v>
      </c>
      <c r="I44" s="2">
        <v>7155.84</v>
      </c>
      <c r="J44" s="2">
        <v>5.4497500000000002E-7</v>
      </c>
      <c r="K44" s="2">
        <v>3.3428199999999998E-9</v>
      </c>
      <c r="L44" s="2">
        <v>22.355899999999998</v>
      </c>
      <c r="N44"/>
      <c r="O44"/>
      <c r="P44"/>
      <c r="Q44"/>
      <c r="R44"/>
      <c r="S44"/>
      <c r="T44"/>
      <c r="U44"/>
    </row>
    <row r="45" spans="1:21" x14ac:dyDescent="0.45">
      <c r="A45" s="2">
        <f t="shared" si="0"/>
        <v>10.75</v>
      </c>
      <c r="B45" s="2">
        <f t="shared" si="1"/>
        <v>10.75</v>
      </c>
      <c r="C45" s="1">
        <v>645</v>
      </c>
      <c r="D45" s="2">
        <v>6550000</v>
      </c>
      <c r="E45" s="2">
        <v>4.00677E-4</v>
      </c>
      <c r="F45" s="2">
        <v>80.007800000000003</v>
      </c>
      <c r="G45" s="2">
        <v>195.26300000000001</v>
      </c>
      <c r="H45" s="2">
        <v>35427.300000000003</v>
      </c>
      <c r="I45" s="2">
        <v>7042.37</v>
      </c>
      <c r="J45" s="2">
        <v>3.9008800000000002E-7</v>
      </c>
      <c r="K45" s="2">
        <v>2.4576500000000001E-9</v>
      </c>
      <c r="L45" s="2">
        <v>21.8401</v>
      </c>
      <c r="N45"/>
      <c r="O45"/>
      <c r="P45"/>
      <c r="Q45"/>
      <c r="R45"/>
      <c r="S45"/>
      <c r="T45"/>
      <c r="U45"/>
    </row>
    <row r="46" spans="1:21" x14ac:dyDescent="0.45">
      <c r="A46" s="2">
        <f t="shared" si="0"/>
        <v>11</v>
      </c>
      <c r="B46" s="2">
        <f t="shared" si="1"/>
        <v>11</v>
      </c>
      <c r="C46" s="1">
        <v>660</v>
      </c>
      <c r="D46" s="2">
        <v>6550000</v>
      </c>
      <c r="E46" s="2">
        <v>2.9691800000000002E-4</v>
      </c>
      <c r="F46" s="2">
        <v>78.866299999999995</v>
      </c>
      <c r="G46" s="2">
        <v>188.26900000000001</v>
      </c>
      <c r="H46" s="2">
        <v>34607.699999999997</v>
      </c>
      <c r="I46" s="2">
        <v>6928.05</v>
      </c>
      <c r="J46" s="2">
        <v>2.8139000000000001E-7</v>
      </c>
      <c r="K46" s="2">
        <v>1.82146E-9</v>
      </c>
      <c r="L46" s="2">
        <v>21.331600000000002</v>
      </c>
      <c r="N46"/>
      <c r="O46"/>
      <c r="P46"/>
      <c r="Q46"/>
      <c r="R46"/>
      <c r="S46"/>
      <c r="T46"/>
      <c r="U46"/>
    </row>
    <row r="47" spans="1:21" x14ac:dyDescent="0.45">
      <c r="A47" s="2">
        <f t="shared" si="0"/>
        <v>11.25</v>
      </c>
      <c r="B47" s="2">
        <f t="shared" si="1"/>
        <v>11.25</v>
      </c>
      <c r="C47" s="1">
        <v>675</v>
      </c>
      <c r="D47" s="2">
        <v>6550000</v>
      </c>
      <c r="E47" s="2">
        <v>2.21778E-4</v>
      </c>
      <c r="F47" s="2">
        <v>77.687200000000004</v>
      </c>
      <c r="G47" s="2">
        <v>181.553</v>
      </c>
      <c r="H47" s="2">
        <v>33807.599999999999</v>
      </c>
      <c r="I47" s="2">
        <v>6813.14</v>
      </c>
      <c r="J47" s="2">
        <v>2.04536E-7</v>
      </c>
      <c r="K47" s="2">
        <v>1.36067E-9</v>
      </c>
      <c r="L47" s="2">
        <v>20.8308</v>
      </c>
      <c r="N47"/>
      <c r="O47"/>
      <c r="P47"/>
      <c r="Q47"/>
      <c r="R47"/>
      <c r="S47"/>
      <c r="T47"/>
      <c r="U47"/>
    </row>
    <row r="48" spans="1:21" x14ac:dyDescent="0.45">
      <c r="A48" s="2">
        <f t="shared" si="0"/>
        <v>11.5</v>
      </c>
      <c r="B48" s="2">
        <f t="shared" si="1"/>
        <v>11.5</v>
      </c>
      <c r="C48" s="1">
        <v>690</v>
      </c>
      <c r="D48" s="2">
        <v>6550000</v>
      </c>
      <c r="E48" s="2">
        <v>1.66947E-4</v>
      </c>
      <c r="F48" s="2">
        <v>76.475899999999996</v>
      </c>
      <c r="G48" s="2">
        <v>175.10300000000001</v>
      </c>
      <c r="H48" s="2">
        <v>33026.5</v>
      </c>
      <c r="I48" s="2">
        <v>6697.87</v>
      </c>
      <c r="J48" s="2">
        <v>1.49794E-7</v>
      </c>
      <c r="K48" s="2">
        <v>1.0244000000000001E-9</v>
      </c>
      <c r="L48" s="2">
        <v>20.338200000000001</v>
      </c>
      <c r="N48"/>
      <c r="O48"/>
      <c r="P48"/>
      <c r="Q48"/>
      <c r="R48"/>
      <c r="S48"/>
      <c r="T48"/>
      <c r="U48"/>
    </row>
    <row r="49" spans="1:21" x14ac:dyDescent="0.45">
      <c r="A49" s="2">
        <f t="shared" si="0"/>
        <v>11.75</v>
      </c>
      <c r="B49" s="2">
        <f t="shared" si="1"/>
        <v>11.75</v>
      </c>
      <c r="C49" s="1">
        <v>705</v>
      </c>
      <c r="D49" s="2">
        <v>6550000</v>
      </c>
      <c r="E49" s="2">
        <v>1.26637E-4</v>
      </c>
      <c r="F49" s="2">
        <v>75.236999999999995</v>
      </c>
      <c r="G49" s="2">
        <v>168.90600000000001</v>
      </c>
      <c r="H49" s="2">
        <v>32263.8</v>
      </c>
      <c r="I49" s="2">
        <v>6582.46</v>
      </c>
      <c r="J49" s="2">
        <v>1.10517E-7</v>
      </c>
      <c r="K49" s="2">
        <v>7.7714500000000001E-10</v>
      </c>
      <c r="L49" s="2">
        <v>19.853899999999999</v>
      </c>
      <c r="N49"/>
      <c r="O49"/>
      <c r="P49"/>
      <c r="Q49"/>
      <c r="R49"/>
      <c r="S49"/>
      <c r="T49"/>
      <c r="U49"/>
    </row>
    <row r="50" spans="1:21" x14ac:dyDescent="0.45">
      <c r="A50" s="2">
        <f t="shared" si="0"/>
        <v>12</v>
      </c>
      <c r="B50" s="2">
        <f t="shared" si="1"/>
        <v>12</v>
      </c>
      <c r="C50" s="1">
        <v>720</v>
      </c>
      <c r="D50" s="2">
        <v>6550000</v>
      </c>
      <c r="E50" s="2">
        <v>9.6783700000000006E-5</v>
      </c>
      <c r="F50" s="2">
        <v>73.975200000000001</v>
      </c>
      <c r="G50" s="2">
        <v>162.953</v>
      </c>
      <c r="H50" s="2">
        <v>31519.1</v>
      </c>
      <c r="I50" s="2">
        <v>6467.1</v>
      </c>
      <c r="J50" s="2">
        <v>8.2133300000000001E-8</v>
      </c>
      <c r="K50" s="2">
        <v>5.9401400000000003E-10</v>
      </c>
      <c r="L50" s="2">
        <v>19.378299999999999</v>
      </c>
      <c r="N50"/>
      <c r="O50"/>
      <c r="P50"/>
      <c r="Q50"/>
      <c r="R50"/>
      <c r="S50"/>
      <c r="T50"/>
      <c r="U50"/>
    </row>
    <row r="51" spans="1:21" x14ac:dyDescent="0.45">
      <c r="A51" s="2">
        <f t="shared" si="0"/>
        <v>12.25</v>
      </c>
      <c r="B51" s="2">
        <f t="shared" si="1"/>
        <v>12.25</v>
      </c>
      <c r="C51" s="1">
        <v>735</v>
      </c>
      <c r="D51" s="2">
        <v>6550000</v>
      </c>
      <c r="E51" s="2">
        <v>7.4515200000000001E-5</v>
      </c>
      <c r="F51" s="2">
        <v>72.694500000000005</v>
      </c>
      <c r="G51" s="2">
        <v>157.23099999999999</v>
      </c>
      <c r="H51" s="2">
        <v>30791.9</v>
      </c>
      <c r="I51" s="2">
        <v>6351.96</v>
      </c>
      <c r="J51" s="2">
        <v>6.1476500000000001E-8</v>
      </c>
      <c r="K51" s="2">
        <v>4.5739299999999998E-10</v>
      </c>
      <c r="L51" s="2">
        <v>18.9116</v>
      </c>
      <c r="N51"/>
      <c r="O51"/>
      <c r="P51"/>
      <c r="Q51"/>
      <c r="R51"/>
      <c r="S51"/>
      <c r="T51"/>
      <c r="U51"/>
    </row>
    <row r="52" spans="1:21" x14ac:dyDescent="0.45">
      <c r="A52" s="2">
        <f t="shared" si="0"/>
        <v>12.5</v>
      </c>
      <c r="B52" s="2">
        <f t="shared" si="1"/>
        <v>12.5</v>
      </c>
      <c r="C52" s="1">
        <v>750</v>
      </c>
      <c r="D52" s="2">
        <v>6550000</v>
      </c>
      <c r="E52" s="2">
        <v>5.77864E-5</v>
      </c>
      <c r="F52" s="2">
        <v>71.398799999999994</v>
      </c>
      <c r="G52" s="2">
        <v>151.73099999999999</v>
      </c>
      <c r="H52" s="2">
        <v>30081.9</v>
      </c>
      <c r="I52" s="2">
        <v>6237.21</v>
      </c>
      <c r="J52" s="2">
        <v>4.6338400000000003E-8</v>
      </c>
      <c r="K52" s="2">
        <v>3.5474800000000002E-10</v>
      </c>
      <c r="L52" s="2">
        <v>18.453800000000001</v>
      </c>
      <c r="N52"/>
      <c r="O52"/>
      <c r="P52"/>
      <c r="Q52"/>
      <c r="R52"/>
      <c r="S52"/>
      <c r="T52"/>
      <c r="U52"/>
    </row>
    <row r="53" spans="1:21" x14ac:dyDescent="0.45">
      <c r="A53" s="2">
        <f t="shared" si="0"/>
        <v>12.75</v>
      </c>
      <c r="B53" s="2">
        <f t="shared" si="1"/>
        <v>12.75</v>
      </c>
      <c r="C53" s="1">
        <v>765</v>
      </c>
      <c r="D53" s="2">
        <v>6550000</v>
      </c>
      <c r="E53" s="2">
        <v>4.51317E-5</v>
      </c>
      <c r="F53" s="2">
        <v>70.091700000000003</v>
      </c>
      <c r="G53" s="2">
        <v>146.44399999999999</v>
      </c>
      <c r="H53" s="2">
        <v>29388.6</v>
      </c>
      <c r="I53" s="2">
        <v>6122.99</v>
      </c>
      <c r="J53" s="2">
        <v>3.5168699999999999E-8</v>
      </c>
      <c r="K53" s="2">
        <v>2.7709199999999999E-10</v>
      </c>
      <c r="L53" s="2">
        <v>18.005099999999999</v>
      </c>
      <c r="N53"/>
      <c r="O53"/>
      <c r="P53"/>
      <c r="Q53"/>
      <c r="R53"/>
      <c r="S53"/>
      <c r="T53"/>
      <c r="U53"/>
    </row>
    <row r="54" spans="1:21" x14ac:dyDescent="0.45">
      <c r="A54" s="2">
        <f t="shared" si="0"/>
        <v>13</v>
      </c>
      <c r="B54" s="2">
        <f t="shared" si="1"/>
        <v>13</v>
      </c>
      <c r="C54" s="1">
        <v>780</v>
      </c>
      <c r="D54" s="2">
        <v>6550000</v>
      </c>
      <c r="E54" s="2">
        <v>3.5493700000000002E-5</v>
      </c>
      <c r="F54" s="2">
        <v>68.776399999999995</v>
      </c>
      <c r="G54" s="2">
        <v>141.36000000000001</v>
      </c>
      <c r="H54" s="2">
        <v>28711.599999999999</v>
      </c>
      <c r="I54" s="2">
        <v>6009.44</v>
      </c>
      <c r="J54" s="2">
        <v>2.6871899999999999E-8</v>
      </c>
      <c r="K54" s="2">
        <v>2.1794199999999999E-10</v>
      </c>
      <c r="L54" s="2">
        <v>17.5656</v>
      </c>
      <c r="N54"/>
      <c r="O54"/>
      <c r="P54"/>
      <c r="Q54"/>
      <c r="R54"/>
      <c r="S54"/>
      <c r="T54"/>
      <c r="U54"/>
    </row>
    <row r="55" spans="1:21" x14ac:dyDescent="0.45">
      <c r="A55" s="2">
        <f t="shared" si="0"/>
        <v>13.25</v>
      </c>
      <c r="B55" s="2">
        <f t="shared" si="1"/>
        <v>13.25</v>
      </c>
      <c r="C55" s="1">
        <v>795</v>
      </c>
      <c r="D55" s="2">
        <v>6550000</v>
      </c>
      <c r="E55" s="2">
        <v>2.8104000000000001E-5</v>
      </c>
      <c r="F55" s="2">
        <v>67.4559</v>
      </c>
      <c r="G55" s="2">
        <v>136.47</v>
      </c>
      <c r="H55" s="2">
        <v>28050.400000000001</v>
      </c>
      <c r="I55" s="2">
        <v>5896.67</v>
      </c>
      <c r="J55" s="2">
        <v>2.0668099999999999E-8</v>
      </c>
      <c r="K55" s="2">
        <v>1.72585E-10</v>
      </c>
      <c r="L55" s="2">
        <v>17.135300000000001</v>
      </c>
      <c r="N55"/>
      <c r="O55"/>
      <c r="P55"/>
      <c r="Q55"/>
      <c r="R55"/>
      <c r="S55"/>
      <c r="T55"/>
      <c r="U55"/>
    </row>
    <row r="56" spans="1:21" x14ac:dyDescent="0.45">
      <c r="A56" s="2">
        <f t="shared" si="0"/>
        <v>13.5</v>
      </c>
      <c r="B56" s="2">
        <f t="shared" si="1"/>
        <v>13.5</v>
      </c>
      <c r="C56" s="1">
        <v>810</v>
      </c>
      <c r="D56" s="2">
        <v>6550000</v>
      </c>
      <c r="E56" s="2">
        <v>2.2401100000000001E-5</v>
      </c>
      <c r="F56" s="2">
        <v>66.132999999999996</v>
      </c>
      <c r="G56" s="2">
        <v>131.76599999999999</v>
      </c>
      <c r="H56" s="2">
        <v>27404.7</v>
      </c>
      <c r="I56" s="2">
        <v>5784.79</v>
      </c>
      <c r="J56" s="2">
        <v>1.5999400000000002E-8</v>
      </c>
      <c r="K56" s="2">
        <v>1.3757799999999999E-10</v>
      </c>
      <c r="L56" s="2">
        <v>16.714200000000002</v>
      </c>
      <c r="N56"/>
      <c r="O56"/>
      <c r="P56"/>
      <c r="Q56"/>
      <c r="R56"/>
      <c r="S56"/>
      <c r="T56"/>
      <c r="U56"/>
    </row>
    <row r="57" spans="1:21" x14ac:dyDescent="0.45">
      <c r="A57" s="2">
        <f t="shared" si="0"/>
        <v>13.75</v>
      </c>
      <c r="B57" s="2">
        <f t="shared" si="1"/>
        <v>13.75</v>
      </c>
      <c r="C57" s="1">
        <v>825</v>
      </c>
      <c r="D57" s="2">
        <v>6550000</v>
      </c>
      <c r="E57" s="2">
        <v>1.79719E-5</v>
      </c>
      <c r="F57" s="2">
        <v>64.810100000000006</v>
      </c>
      <c r="G57" s="2">
        <v>127.24</v>
      </c>
      <c r="H57" s="2">
        <v>26774.1</v>
      </c>
      <c r="I57" s="2">
        <v>5673.9</v>
      </c>
      <c r="J57" s="2">
        <v>1.2463800000000001E-8</v>
      </c>
      <c r="K57" s="2">
        <v>1.1038700000000001E-10</v>
      </c>
      <c r="L57" s="2">
        <v>16.302199999999999</v>
      </c>
      <c r="N57"/>
      <c r="O57"/>
      <c r="P57"/>
      <c r="Q57"/>
      <c r="R57"/>
      <c r="S57"/>
      <c r="T57"/>
      <c r="U57"/>
    </row>
    <row r="58" spans="1:21" x14ac:dyDescent="0.45">
      <c r="A58" s="2">
        <f t="shared" si="0"/>
        <v>14</v>
      </c>
      <c r="B58" s="2">
        <f t="shared" si="1"/>
        <v>14</v>
      </c>
      <c r="C58" s="1">
        <v>840</v>
      </c>
      <c r="D58" s="2">
        <v>6550000</v>
      </c>
      <c r="E58" s="2">
        <v>1.45102E-5</v>
      </c>
      <c r="F58" s="2">
        <v>63.489699999999999</v>
      </c>
      <c r="G58" s="2">
        <v>122.884</v>
      </c>
      <c r="H58" s="2">
        <v>26158.2</v>
      </c>
      <c r="I58" s="2">
        <v>5564.07</v>
      </c>
      <c r="J58" s="2">
        <v>9.7695499999999996E-9</v>
      </c>
      <c r="K58" s="2">
        <v>8.9133499999999998E-11</v>
      </c>
      <c r="L58" s="2">
        <v>15.8994</v>
      </c>
      <c r="N58"/>
      <c r="O58"/>
      <c r="P58"/>
      <c r="Q58"/>
      <c r="R58"/>
      <c r="S58"/>
      <c r="T58"/>
      <c r="U58"/>
    </row>
    <row r="59" spans="1:21" x14ac:dyDescent="0.45">
      <c r="A59" s="2">
        <f t="shared" si="0"/>
        <v>14.25</v>
      </c>
      <c r="B59" s="2">
        <f t="shared" si="1"/>
        <v>14.25</v>
      </c>
      <c r="C59" s="1">
        <v>855</v>
      </c>
      <c r="D59" s="2">
        <v>6550000</v>
      </c>
      <c r="E59" s="2">
        <v>1.1788400000000001E-5</v>
      </c>
      <c r="F59" s="2">
        <v>62.173699999999997</v>
      </c>
      <c r="G59" s="2">
        <v>118.69199999999999</v>
      </c>
      <c r="H59" s="2">
        <v>25556.799999999999</v>
      </c>
      <c r="I59" s="2">
        <v>5455.4</v>
      </c>
      <c r="J59" s="2">
        <v>7.7040899999999996E-9</v>
      </c>
      <c r="K59" s="2">
        <v>7.2420499999999998E-11</v>
      </c>
      <c r="L59" s="2">
        <v>15.505699999999999</v>
      </c>
      <c r="N59"/>
      <c r="O59"/>
      <c r="P59"/>
      <c r="Q59"/>
      <c r="R59"/>
      <c r="S59"/>
      <c r="T59"/>
      <c r="U59"/>
    </row>
    <row r="60" spans="1:21" x14ac:dyDescent="0.45">
      <c r="A60" s="2">
        <f t="shared" si="0"/>
        <v>14.5</v>
      </c>
      <c r="B60" s="2">
        <f t="shared" si="1"/>
        <v>14.5</v>
      </c>
      <c r="C60" s="1">
        <v>870</v>
      </c>
      <c r="D60" s="2">
        <v>6550000</v>
      </c>
      <c r="E60" s="2">
        <v>9.6353500000000008E-6</v>
      </c>
      <c r="F60" s="2">
        <v>60.864100000000001</v>
      </c>
      <c r="G60" s="2">
        <v>114.65600000000001</v>
      </c>
      <c r="H60" s="2">
        <v>24969.3</v>
      </c>
      <c r="I60" s="2">
        <v>5347.94</v>
      </c>
      <c r="J60" s="2">
        <v>6.1112000000000002E-9</v>
      </c>
      <c r="K60" s="2">
        <v>5.9199200000000003E-11</v>
      </c>
      <c r="L60" s="2">
        <v>15.120900000000001</v>
      </c>
      <c r="N60"/>
      <c r="O60"/>
      <c r="P60"/>
      <c r="Q60"/>
      <c r="R60"/>
      <c r="S60"/>
      <c r="T60"/>
      <c r="U60"/>
    </row>
    <row r="61" spans="1:21" x14ac:dyDescent="0.45">
      <c r="A61" s="2">
        <f t="shared" si="0"/>
        <v>14.75</v>
      </c>
      <c r="B61" s="2">
        <f t="shared" si="1"/>
        <v>14.75</v>
      </c>
      <c r="C61" s="1">
        <v>885</v>
      </c>
      <c r="D61" s="2">
        <v>6550000</v>
      </c>
      <c r="E61" s="2">
        <v>7.9223700000000002E-6</v>
      </c>
      <c r="F61" s="2">
        <v>59.562600000000003</v>
      </c>
      <c r="G61" s="2">
        <v>110.77</v>
      </c>
      <c r="H61" s="2">
        <v>24395.5</v>
      </c>
      <c r="I61" s="2">
        <v>5241.76</v>
      </c>
      <c r="J61" s="2">
        <v>4.8756500000000002E-9</v>
      </c>
      <c r="K61" s="2">
        <v>4.8679099999999998E-11</v>
      </c>
      <c r="L61" s="2">
        <v>14.745100000000001</v>
      </c>
      <c r="N61"/>
      <c r="O61"/>
      <c r="P61"/>
      <c r="Q61"/>
      <c r="R61"/>
      <c r="S61"/>
      <c r="T61"/>
      <c r="U61"/>
    </row>
    <row r="62" spans="1:21" x14ac:dyDescent="0.45">
      <c r="A62" s="2">
        <f t="shared" si="0"/>
        <v>15</v>
      </c>
      <c r="B62" s="2">
        <f t="shared" si="1"/>
        <v>15</v>
      </c>
      <c r="C62" s="1">
        <v>900</v>
      </c>
      <c r="D62" s="2">
        <v>6550000</v>
      </c>
      <c r="E62" s="2">
        <v>6.5517399999999997E-6</v>
      </c>
      <c r="F62" s="2">
        <v>58.270800000000001</v>
      </c>
      <c r="G62" s="2">
        <v>107.02800000000001</v>
      </c>
      <c r="H62" s="2">
        <v>23835.1</v>
      </c>
      <c r="I62" s="2">
        <v>5136.8999999999996</v>
      </c>
      <c r="J62" s="2">
        <v>3.9118100000000004E-9</v>
      </c>
      <c r="K62" s="2">
        <v>4.0260800000000001E-11</v>
      </c>
      <c r="L62" s="2">
        <v>14.3781</v>
      </c>
      <c r="N62"/>
      <c r="O62"/>
      <c r="P62"/>
      <c r="Q62"/>
      <c r="R62"/>
      <c r="S62"/>
      <c r="T62"/>
      <c r="U62"/>
    </row>
    <row r="63" spans="1:21" x14ac:dyDescent="0.45">
      <c r="A63" s="2">
        <f t="shared" si="0"/>
        <v>15.25</v>
      </c>
      <c r="B63" s="2">
        <f t="shared" si="1"/>
        <v>15.25</v>
      </c>
      <c r="C63" s="1">
        <v>915</v>
      </c>
      <c r="D63" s="2">
        <v>6550000</v>
      </c>
      <c r="E63" s="2">
        <v>5.4489200000000002E-6</v>
      </c>
      <c r="F63" s="2">
        <v>56.990099999999998</v>
      </c>
      <c r="G63" s="2">
        <v>103.423</v>
      </c>
      <c r="H63" s="2">
        <v>23287.7</v>
      </c>
      <c r="I63" s="2">
        <v>5033.42</v>
      </c>
      <c r="J63" s="2">
        <v>3.15575E-9</v>
      </c>
      <c r="K63" s="2">
        <v>3.34867E-11</v>
      </c>
      <c r="L63" s="2">
        <v>14.0198</v>
      </c>
      <c r="N63"/>
      <c r="O63"/>
      <c r="P63"/>
      <c r="Q63"/>
      <c r="R63"/>
      <c r="S63"/>
      <c r="T63"/>
      <c r="U63"/>
    </row>
    <row r="64" spans="1:21" x14ac:dyDescent="0.45">
      <c r="A64" s="2">
        <f t="shared" si="0"/>
        <v>15.5</v>
      </c>
      <c r="B64" s="2">
        <f t="shared" si="1"/>
        <v>15.5</v>
      </c>
      <c r="C64" s="1">
        <v>930</v>
      </c>
      <c r="D64" s="2">
        <v>6550000</v>
      </c>
      <c r="E64" s="2">
        <v>4.5567900000000003E-6</v>
      </c>
      <c r="F64" s="2">
        <v>55.721800000000002</v>
      </c>
      <c r="G64" s="2">
        <v>99.950800000000001</v>
      </c>
      <c r="H64" s="2">
        <v>22753</v>
      </c>
      <c r="I64" s="2">
        <v>4931.34</v>
      </c>
      <c r="J64" s="2">
        <v>2.5594600000000002E-9</v>
      </c>
      <c r="K64" s="2">
        <v>2.8006400000000002E-11</v>
      </c>
      <c r="L64" s="2">
        <v>13.67</v>
      </c>
      <c r="N64"/>
      <c r="O64"/>
      <c r="P64"/>
      <c r="Q64"/>
      <c r="R64"/>
      <c r="S64"/>
      <c r="T64"/>
      <c r="U64"/>
    </row>
    <row r="65" spans="1:21" x14ac:dyDescent="0.45">
      <c r="A65" s="2">
        <f t="shared" si="0"/>
        <v>15.75</v>
      </c>
      <c r="B65" s="2">
        <f t="shared" si="1"/>
        <v>15.75</v>
      </c>
      <c r="C65" s="1">
        <v>945</v>
      </c>
      <c r="D65" s="2">
        <v>6550000</v>
      </c>
      <c r="E65" s="2">
        <v>3.8312699999999997E-6</v>
      </c>
      <c r="F65" s="2">
        <v>54.466999999999999</v>
      </c>
      <c r="G65" s="2">
        <v>96.604799999999997</v>
      </c>
      <c r="H65" s="2">
        <v>22230.799999999999</v>
      </c>
      <c r="I65" s="2">
        <v>4830.72</v>
      </c>
      <c r="J65" s="2">
        <v>2.08669E-9</v>
      </c>
      <c r="K65" s="2">
        <v>2.3549199999999999E-11</v>
      </c>
      <c r="L65" s="2">
        <v>13.3287</v>
      </c>
      <c r="N65"/>
      <c r="O65"/>
      <c r="P65"/>
      <c r="Q65"/>
      <c r="R65"/>
      <c r="S65"/>
      <c r="T65"/>
      <c r="U65"/>
    </row>
    <row r="66" spans="1:21" x14ac:dyDescent="0.45">
      <c r="A66" s="2">
        <f t="shared" si="0"/>
        <v>16</v>
      </c>
      <c r="B66" s="2">
        <f t="shared" si="1"/>
        <v>16</v>
      </c>
      <c r="C66" s="1">
        <v>960</v>
      </c>
      <c r="D66" s="2">
        <v>6550000</v>
      </c>
      <c r="E66" s="2">
        <v>3.23821E-6</v>
      </c>
      <c r="F66" s="2">
        <v>53.226700000000001</v>
      </c>
      <c r="G66" s="2">
        <v>93.380300000000005</v>
      </c>
      <c r="H66" s="2">
        <v>21720.6</v>
      </c>
      <c r="I66" s="2">
        <v>4731.5600000000004</v>
      </c>
      <c r="J66" s="2">
        <v>1.7099099999999999E-9</v>
      </c>
      <c r="K66" s="2">
        <v>1.9905499999999999E-11</v>
      </c>
      <c r="L66" s="2">
        <v>12.995699999999999</v>
      </c>
      <c r="N66"/>
      <c r="O66"/>
      <c r="P66"/>
      <c r="Q66"/>
      <c r="R66"/>
      <c r="S66"/>
      <c r="T66"/>
      <c r="U66"/>
    </row>
    <row r="67" spans="1:21" x14ac:dyDescent="0.45">
      <c r="A67" s="2">
        <f t="shared" ref="A67:A101" si="2">B67</f>
        <v>16.25</v>
      </c>
      <c r="B67" s="2">
        <f t="shared" ref="B67:B101" si="3">C67/60</f>
        <v>16.25</v>
      </c>
      <c r="C67" s="1">
        <v>975</v>
      </c>
      <c r="D67" s="2">
        <v>6550000</v>
      </c>
      <c r="E67" s="2">
        <v>2.751E-6</v>
      </c>
      <c r="F67" s="2">
        <v>52.001800000000003</v>
      </c>
      <c r="G67" s="2">
        <v>90.272300000000001</v>
      </c>
      <c r="H67" s="2">
        <v>21222.3</v>
      </c>
      <c r="I67" s="2">
        <v>4633.8999999999996</v>
      </c>
      <c r="J67" s="2">
        <v>1.4081200000000001E-9</v>
      </c>
      <c r="K67" s="2">
        <v>1.6911800000000002E-11</v>
      </c>
      <c r="L67" s="2">
        <v>12.6708</v>
      </c>
      <c r="N67"/>
      <c r="O67"/>
      <c r="P67"/>
      <c r="Q67"/>
      <c r="R67"/>
      <c r="S67"/>
      <c r="T67"/>
      <c r="U67"/>
    </row>
    <row r="68" spans="1:21" x14ac:dyDescent="0.45">
      <c r="A68" s="2">
        <f t="shared" si="2"/>
        <v>16.5</v>
      </c>
      <c r="B68" s="2">
        <f t="shared" si="3"/>
        <v>16.5</v>
      </c>
      <c r="C68" s="1">
        <v>990</v>
      </c>
      <c r="D68" s="2">
        <v>6550000</v>
      </c>
      <c r="E68" s="2">
        <v>2.3487800000000002E-6</v>
      </c>
      <c r="F68" s="2">
        <v>50.793100000000003</v>
      </c>
      <c r="G68" s="2">
        <v>87.2761</v>
      </c>
      <c r="H68" s="2">
        <v>20735.5</v>
      </c>
      <c r="I68" s="2">
        <v>4537.75</v>
      </c>
      <c r="J68" s="2">
        <v>1.16519E-9</v>
      </c>
      <c r="K68" s="2">
        <v>1.44402E-11</v>
      </c>
      <c r="L68" s="2">
        <v>12.353999999999999</v>
      </c>
      <c r="N68"/>
      <c r="O68"/>
      <c r="P68"/>
      <c r="Q68"/>
      <c r="R68"/>
      <c r="S68"/>
      <c r="T68"/>
      <c r="U68"/>
    </row>
    <row r="69" spans="1:21" x14ac:dyDescent="0.45">
      <c r="A69" s="2">
        <f t="shared" si="2"/>
        <v>16.75</v>
      </c>
      <c r="B69" s="2">
        <f t="shared" si="3"/>
        <v>16.75</v>
      </c>
      <c r="C69" s="1">
        <v>1005</v>
      </c>
      <c r="D69" s="2">
        <v>6550000</v>
      </c>
      <c r="E69" s="2">
        <v>2.0151500000000001E-6</v>
      </c>
      <c r="F69" s="2">
        <v>49.601300000000002</v>
      </c>
      <c r="G69" s="2">
        <v>84.387299999999996</v>
      </c>
      <c r="H69" s="2">
        <v>20260</v>
      </c>
      <c r="I69" s="2">
        <v>4443.1400000000003</v>
      </c>
      <c r="J69" s="2">
        <v>9.6869999999999997E-10</v>
      </c>
      <c r="K69" s="2">
        <v>1.239E-11</v>
      </c>
      <c r="L69" s="2">
        <v>12.045</v>
      </c>
      <c r="N69"/>
      <c r="O69"/>
      <c r="P69"/>
      <c r="Q69"/>
      <c r="R69"/>
      <c r="S69"/>
      <c r="T69"/>
      <c r="U69"/>
    </row>
    <row r="70" spans="1:21" x14ac:dyDescent="0.45">
      <c r="A70" s="2">
        <f t="shared" si="2"/>
        <v>17</v>
      </c>
      <c r="B70" s="2">
        <f t="shared" si="3"/>
        <v>17</v>
      </c>
      <c r="C70" s="1">
        <v>1020</v>
      </c>
      <c r="D70" s="2">
        <v>6550000</v>
      </c>
      <c r="E70" s="2">
        <v>1.73712E-6</v>
      </c>
      <c r="F70" s="2">
        <v>48.427100000000003</v>
      </c>
      <c r="G70" s="2">
        <v>81.601600000000005</v>
      </c>
      <c r="H70" s="2">
        <v>19795.400000000001</v>
      </c>
      <c r="I70" s="2">
        <v>4350.0600000000004</v>
      </c>
      <c r="J70" s="2">
        <v>8.0903099999999995E-10</v>
      </c>
      <c r="K70" s="2">
        <v>1.06813E-11</v>
      </c>
      <c r="L70" s="2">
        <v>11.7437</v>
      </c>
      <c r="N70"/>
      <c r="O70"/>
      <c r="P70"/>
      <c r="Q70"/>
      <c r="R70"/>
      <c r="S70"/>
      <c r="T70"/>
      <c r="U70"/>
    </row>
    <row r="71" spans="1:21" x14ac:dyDescent="0.45">
      <c r="A71" s="2">
        <f t="shared" si="2"/>
        <v>17.25</v>
      </c>
      <c r="B71" s="2">
        <f t="shared" si="3"/>
        <v>17.25</v>
      </c>
      <c r="C71" s="1">
        <v>1035</v>
      </c>
      <c r="D71" s="2">
        <v>6550000</v>
      </c>
      <c r="E71" s="2">
        <v>1.5043900000000001E-6</v>
      </c>
      <c r="F71" s="2">
        <v>47.270899999999997</v>
      </c>
      <c r="G71" s="2">
        <v>78.914900000000003</v>
      </c>
      <c r="H71" s="2">
        <v>19341.7</v>
      </c>
      <c r="I71" s="2">
        <v>4258.54</v>
      </c>
      <c r="J71" s="2">
        <v>6.7868700000000004E-10</v>
      </c>
      <c r="K71" s="2">
        <v>9.2508200000000004E-12</v>
      </c>
      <c r="L71" s="2">
        <v>11.4499</v>
      </c>
      <c r="N71"/>
      <c r="O71"/>
      <c r="P71"/>
      <c r="Q71"/>
      <c r="R71"/>
      <c r="S71"/>
      <c r="T71"/>
      <c r="U71"/>
    </row>
    <row r="72" spans="1:21" x14ac:dyDescent="0.45">
      <c r="A72" s="2">
        <f t="shared" si="2"/>
        <v>17.5</v>
      </c>
      <c r="B72" s="2">
        <f t="shared" si="3"/>
        <v>17.5</v>
      </c>
      <c r="C72" s="1">
        <v>1050</v>
      </c>
      <c r="D72" s="2">
        <v>6550000</v>
      </c>
      <c r="E72" s="2">
        <v>1.3087099999999999E-6</v>
      </c>
      <c r="F72" s="2">
        <v>46.133099999999999</v>
      </c>
      <c r="G72" s="2">
        <v>76.323300000000003</v>
      </c>
      <c r="H72" s="2">
        <v>18898.400000000001</v>
      </c>
      <c r="I72" s="2">
        <v>4168.5600000000004</v>
      </c>
      <c r="J72" s="2">
        <v>5.7180399999999996E-10</v>
      </c>
      <c r="K72" s="2">
        <v>8.0480600000000003E-12</v>
      </c>
      <c r="L72" s="2">
        <v>11.163600000000001</v>
      </c>
      <c r="N72"/>
      <c r="O72"/>
      <c r="P72"/>
      <c r="Q72"/>
      <c r="R72"/>
      <c r="S72"/>
      <c r="T72"/>
      <c r="U72"/>
    </row>
    <row r="73" spans="1:21" x14ac:dyDescent="0.45">
      <c r="A73" s="2">
        <f t="shared" si="2"/>
        <v>17.75</v>
      </c>
      <c r="B73" s="2">
        <f t="shared" si="3"/>
        <v>17.75</v>
      </c>
      <c r="C73" s="1">
        <v>1065</v>
      </c>
      <c r="D73" s="2">
        <v>6550000</v>
      </c>
      <c r="E73" s="2">
        <v>1.14348E-6</v>
      </c>
      <c r="F73" s="2">
        <v>45.014200000000002</v>
      </c>
      <c r="G73" s="2">
        <v>73.823099999999997</v>
      </c>
      <c r="H73" s="2">
        <v>18465.3</v>
      </c>
      <c r="I73" s="2">
        <v>4080.14</v>
      </c>
      <c r="J73" s="2">
        <v>4.8377600000000003E-10</v>
      </c>
      <c r="K73" s="2">
        <v>7.0323899999999997E-12</v>
      </c>
      <c r="L73" s="2">
        <v>10.884399999999999</v>
      </c>
      <c r="N73"/>
      <c r="O73"/>
      <c r="P73"/>
      <c r="Q73"/>
      <c r="R73"/>
      <c r="S73"/>
      <c r="T73"/>
      <c r="U73"/>
    </row>
    <row r="74" spans="1:21" x14ac:dyDescent="0.45">
      <c r="A74" s="2">
        <f t="shared" si="2"/>
        <v>18</v>
      </c>
      <c r="B74" s="2">
        <f t="shared" si="3"/>
        <v>18</v>
      </c>
      <c r="C74" s="1">
        <v>1080</v>
      </c>
      <c r="D74" s="2">
        <v>6550000</v>
      </c>
      <c r="E74" s="2">
        <v>1.0033800000000001E-6</v>
      </c>
      <c r="F74" s="2">
        <v>43.914499999999997</v>
      </c>
      <c r="G74" s="2">
        <v>71.410700000000006</v>
      </c>
      <c r="H74" s="2">
        <v>18042.2</v>
      </c>
      <c r="I74" s="2">
        <v>3993.27</v>
      </c>
      <c r="J74" s="2">
        <v>4.1096900000000002E-10</v>
      </c>
      <c r="K74" s="2">
        <v>6.1711400000000003E-12</v>
      </c>
      <c r="L74" s="2">
        <v>10.612399999999999</v>
      </c>
      <c r="N74"/>
      <c r="O74"/>
      <c r="P74"/>
      <c r="Q74"/>
      <c r="R74"/>
      <c r="S74"/>
      <c r="T74"/>
      <c r="U74"/>
    </row>
    <row r="75" spans="1:21" x14ac:dyDescent="0.45">
      <c r="A75" s="2">
        <f t="shared" si="2"/>
        <v>18.25</v>
      </c>
      <c r="B75" s="2">
        <f t="shared" si="3"/>
        <v>18.25</v>
      </c>
      <c r="C75" s="1">
        <v>1095</v>
      </c>
      <c r="D75" s="2">
        <v>6550000</v>
      </c>
      <c r="E75" s="2">
        <v>8.8410300000000001E-7</v>
      </c>
      <c r="F75" s="2">
        <v>42.834099999999999</v>
      </c>
      <c r="G75" s="2">
        <v>69.082599999999999</v>
      </c>
      <c r="H75" s="2">
        <v>17628.900000000001</v>
      </c>
      <c r="I75" s="2">
        <v>3907.95</v>
      </c>
      <c r="J75" s="2">
        <v>3.5049999999999998E-10</v>
      </c>
      <c r="K75" s="2">
        <v>5.4378800000000003E-12</v>
      </c>
      <c r="L75" s="2">
        <v>10.347200000000001</v>
      </c>
      <c r="N75"/>
      <c r="O75"/>
      <c r="P75"/>
      <c r="Q75"/>
      <c r="R75"/>
      <c r="S75"/>
      <c r="T75"/>
      <c r="U75"/>
    </row>
    <row r="76" spans="1:21" x14ac:dyDescent="0.45">
      <c r="A76" s="2">
        <f t="shared" si="2"/>
        <v>18.5</v>
      </c>
      <c r="B76" s="2">
        <f t="shared" si="3"/>
        <v>18.5</v>
      </c>
      <c r="C76" s="1">
        <v>1110</v>
      </c>
      <c r="D76" s="2">
        <v>6550000</v>
      </c>
      <c r="E76" s="2">
        <v>7.8215999999999996E-7</v>
      </c>
      <c r="F76" s="2">
        <v>41.773400000000002</v>
      </c>
      <c r="G76" s="2">
        <v>66.835800000000006</v>
      </c>
      <c r="H76" s="2">
        <v>17225.2</v>
      </c>
      <c r="I76" s="2">
        <v>3824.18</v>
      </c>
      <c r="J76" s="2">
        <v>3.0007599999999998E-10</v>
      </c>
      <c r="K76" s="2">
        <v>4.8111200000000002E-12</v>
      </c>
      <c r="L76" s="2">
        <v>10.088900000000001</v>
      </c>
      <c r="N76"/>
      <c r="O76"/>
      <c r="P76"/>
      <c r="Q76"/>
      <c r="R76"/>
      <c r="S76"/>
      <c r="T76"/>
      <c r="U76"/>
    </row>
    <row r="77" spans="1:21" x14ac:dyDescent="0.45">
      <c r="A77" s="2">
        <f t="shared" si="2"/>
        <v>18.75</v>
      </c>
      <c r="B77" s="2">
        <f t="shared" si="3"/>
        <v>18.75</v>
      </c>
      <c r="C77" s="1">
        <v>1125</v>
      </c>
      <c r="D77" s="2">
        <v>6550000</v>
      </c>
      <c r="E77" s="2">
        <v>6.9468600000000003E-7</v>
      </c>
      <c r="F77" s="2">
        <v>40.732300000000002</v>
      </c>
      <c r="G77" s="2">
        <v>64.666899999999998</v>
      </c>
      <c r="H77" s="2">
        <v>16830.7</v>
      </c>
      <c r="I77" s="2">
        <v>3741.94</v>
      </c>
      <c r="J77" s="2">
        <v>2.5785599999999999E-10</v>
      </c>
      <c r="K77" s="2">
        <v>4.2732900000000003E-12</v>
      </c>
      <c r="L77" s="2">
        <v>9.8371200000000005</v>
      </c>
      <c r="N77"/>
      <c r="O77"/>
      <c r="P77"/>
      <c r="Q77"/>
      <c r="R77"/>
      <c r="S77"/>
      <c r="T77"/>
      <c r="U77"/>
    </row>
    <row r="78" spans="1:21" x14ac:dyDescent="0.45">
      <c r="A78" s="2">
        <f t="shared" si="2"/>
        <v>19</v>
      </c>
      <c r="B78" s="2">
        <f t="shared" si="3"/>
        <v>19</v>
      </c>
      <c r="C78" s="1">
        <v>1140</v>
      </c>
      <c r="D78" s="2">
        <v>6550000</v>
      </c>
      <c r="E78" s="2">
        <v>6.1935099999999997E-7</v>
      </c>
      <c r="F78" s="2">
        <v>39.711100000000002</v>
      </c>
      <c r="G78" s="2">
        <v>62.573099999999997</v>
      </c>
      <c r="H78" s="2">
        <v>16445.3</v>
      </c>
      <c r="I78" s="2">
        <v>3661.23</v>
      </c>
      <c r="J78" s="2">
        <v>2.2237400000000001E-10</v>
      </c>
      <c r="K78" s="2">
        <v>3.8100700000000001E-12</v>
      </c>
      <c r="L78" s="2">
        <v>9.5917999999999992</v>
      </c>
      <c r="N78"/>
      <c r="O78"/>
      <c r="P78"/>
      <c r="Q78"/>
      <c r="R78"/>
      <c r="S78"/>
      <c r="T78"/>
      <c r="U78"/>
    </row>
    <row r="79" spans="1:21" x14ac:dyDescent="0.45">
      <c r="A79" s="2">
        <f t="shared" si="2"/>
        <v>19.25</v>
      </c>
      <c r="B79" s="2">
        <f t="shared" si="3"/>
        <v>19.25</v>
      </c>
      <c r="C79" s="1">
        <v>1155</v>
      </c>
      <c r="D79" s="2">
        <v>6550000</v>
      </c>
      <c r="E79" s="2">
        <v>5.5423299999999998E-7</v>
      </c>
      <c r="F79" s="2">
        <v>38.709800000000001</v>
      </c>
      <c r="G79" s="2">
        <v>60.551499999999997</v>
      </c>
      <c r="H79" s="2">
        <v>16068.8</v>
      </c>
      <c r="I79" s="2">
        <v>3582.04</v>
      </c>
      <c r="J79" s="2">
        <v>1.92439E-10</v>
      </c>
      <c r="K79" s="2">
        <v>3.4096500000000001E-12</v>
      </c>
      <c r="L79" s="2">
        <v>9.3527900000000006</v>
      </c>
      <c r="N79"/>
      <c r="O79"/>
      <c r="P79"/>
      <c r="Q79"/>
      <c r="R79"/>
      <c r="S79"/>
      <c r="T79"/>
      <c r="U79"/>
    </row>
    <row r="80" spans="1:21" x14ac:dyDescent="0.45">
      <c r="A80" s="2">
        <f t="shared" si="2"/>
        <v>19.5</v>
      </c>
      <c r="B80" s="2">
        <f t="shared" si="3"/>
        <v>19.5</v>
      </c>
      <c r="C80" s="1">
        <v>1170</v>
      </c>
      <c r="D80" s="2">
        <v>6550000</v>
      </c>
      <c r="E80" s="2">
        <v>4.9774499999999999E-7</v>
      </c>
      <c r="F80" s="2">
        <v>37.728299999999997</v>
      </c>
      <c r="G80" s="2">
        <v>58.599299999999999</v>
      </c>
      <c r="H80" s="2">
        <v>15700.9</v>
      </c>
      <c r="I80" s="2">
        <v>3504.35</v>
      </c>
      <c r="J80" s="2">
        <v>1.67091E-10</v>
      </c>
      <c r="K80" s="2">
        <v>3.0622800000000002E-12</v>
      </c>
      <c r="L80" s="2">
        <v>9.1199200000000005</v>
      </c>
      <c r="N80"/>
      <c r="O80"/>
      <c r="P80"/>
      <c r="Q80"/>
      <c r="R80"/>
      <c r="S80"/>
      <c r="T80"/>
      <c r="U80"/>
    </row>
    <row r="81" spans="1:21" x14ac:dyDescent="0.45">
      <c r="A81" s="2">
        <f t="shared" si="2"/>
        <v>19.75</v>
      </c>
      <c r="B81" s="2">
        <f t="shared" si="3"/>
        <v>19.75</v>
      </c>
      <c r="C81" s="1">
        <v>1185</v>
      </c>
      <c r="D81" s="2">
        <v>6550000</v>
      </c>
      <c r="E81" s="2">
        <v>4.48572E-7</v>
      </c>
      <c r="F81" s="2">
        <v>36.7667</v>
      </c>
      <c r="G81" s="2">
        <v>56.713999999999999</v>
      </c>
      <c r="H81" s="2">
        <v>15341.6</v>
      </c>
      <c r="I81" s="2">
        <v>3428.15</v>
      </c>
      <c r="J81" s="2">
        <v>1.45549E-10</v>
      </c>
      <c r="K81" s="2">
        <v>2.75987E-12</v>
      </c>
      <c r="L81" s="2">
        <v>8.8930500000000006</v>
      </c>
      <c r="N81"/>
      <c r="O81"/>
      <c r="P81"/>
      <c r="Q81"/>
      <c r="R81"/>
      <c r="S81"/>
      <c r="T81"/>
      <c r="U81"/>
    </row>
    <row r="82" spans="1:21" x14ac:dyDescent="0.45">
      <c r="A82" s="2">
        <f t="shared" si="2"/>
        <v>20</v>
      </c>
      <c r="B82" s="2">
        <f t="shared" si="3"/>
        <v>20</v>
      </c>
      <c r="C82" s="1">
        <v>1200</v>
      </c>
      <c r="D82" s="2">
        <v>6550000</v>
      </c>
      <c r="E82" s="2">
        <v>4.0562099999999998E-7</v>
      </c>
      <c r="F82" s="2">
        <v>35.8249</v>
      </c>
      <c r="G82" s="2">
        <v>54.893000000000001</v>
      </c>
      <c r="H82" s="2">
        <v>14990.4</v>
      </c>
      <c r="I82" s="2">
        <v>3353.43</v>
      </c>
      <c r="J82" s="2">
        <v>1.2717699999999999E-10</v>
      </c>
      <c r="K82" s="2">
        <v>2.4957200000000002E-12</v>
      </c>
      <c r="L82" s="2">
        <v>8.6720299999999995</v>
      </c>
      <c r="N82"/>
      <c r="O82"/>
      <c r="P82"/>
      <c r="Q82"/>
      <c r="R82"/>
      <c r="S82"/>
      <c r="T82"/>
      <c r="U82"/>
    </row>
    <row r="83" spans="1:21" x14ac:dyDescent="0.45">
      <c r="A83" s="2">
        <f t="shared" si="2"/>
        <v>20.25</v>
      </c>
      <c r="B83" s="2">
        <f t="shared" si="3"/>
        <v>20.25</v>
      </c>
      <c r="C83" s="1">
        <v>1215</v>
      </c>
      <c r="D83" s="2">
        <v>6550000</v>
      </c>
      <c r="E83" s="2">
        <v>3.6797900000000002E-7</v>
      </c>
      <c r="F83" s="2">
        <v>34.902799999999999</v>
      </c>
      <c r="G83" s="2">
        <v>53.134</v>
      </c>
      <c r="H83" s="2">
        <v>14647.4</v>
      </c>
      <c r="I83" s="2">
        <v>3280.17</v>
      </c>
      <c r="J83" s="2">
        <v>1.11454E-10</v>
      </c>
      <c r="K83" s="2">
        <v>2.2642100000000001E-12</v>
      </c>
      <c r="L83" s="2">
        <v>8.4567099999999993</v>
      </c>
      <c r="N83"/>
      <c r="O83"/>
      <c r="P83"/>
      <c r="Q83"/>
      <c r="R83"/>
      <c r="S83"/>
      <c r="T83"/>
      <c r="U83"/>
    </row>
    <row r="84" spans="1:21" x14ac:dyDescent="0.45">
      <c r="A84" s="2">
        <f t="shared" si="2"/>
        <v>20.5</v>
      </c>
      <c r="B84" s="2">
        <f t="shared" si="3"/>
        <v>20.5</v>
      </c>
      <c r="C84" s="1">
        <v>1230</v>
      </c>
      <c r="D84" s="2">
        <v>6550000</v>
      </c>
      <c r="E84" s="2">
        <v>3.3488199999999999E-7</v>
      </c>
      <c r="F84" s="2">
        <v>34.000300000000003</v>
      </c>
      <c r="G84" s="2">
        <v>51.434600000000003</v>
      </c>
      <c r="H84" s="2">
        <v>14312.3</v>
      </c>
      <c r="I84" s="2">
        <v>3208.36</v>
      </c>
      <c r="J84" s="2">
        <v>9.7951600000000001E-11</v>
      </c>
      <c r="K84" s="2">
        <v>2.06064E-12</v>
      </c>
      <c r="L84" s="2">
        <v>8.2469599999999996</v>
      </c>
      <c r="N84"/>
      <c r="O84"/>
      <c r="P84"/>
      <c r="Q84"/>
      <c r="R84"/>
      <c r="S84"/>
      <c r="T84"/>
      <c r="U84"/>
    </row>
    <row r="85" spans="1:21" x14ac:dyDescent="0.45">
      <c r="A85" s="2">
        <f t="shared" si="2"/>
        <v>20.75</v>
      </c>
      <c r="B85" s="2">
        <f t="shared" si="3"/>
        <v>20.75</v>
      </c>
      <c r="C85" s="1">
        <v>1245</v>
      </c>
      <c r="D85" s="2">
        <v>6550000</v>
      </c>
      <c r="E85" s="2">
        <v>3.0568599999999998E-7</v>
      </c>
      <c r="F85" s="2">
        <v>33.1173</v>
      </c>
      <c r="G85" s="2">
        <v>49.792700000000004</v>
      </c>
      <c r="H85" s="2">
        <v>13984.8</v>
      </c>
      <c r="I85" s="2">
        <v>3137.97</v>
      </c>
      <c r="J85" s="2">
        <v>8.6317400000000004E-11</v>
      </c>
      <c r="K85" s="2">
        <v>1.8810499999999999E-12</v>
      </c>
      <c r="L85" s="2">
        <v>8.0426400000000005</v>
      </c>
      <c r="N85"/>
      <c r="O85"/>
      <c r="P85"/>
      <c r="Q85"/>
      <c r="R85"/>
      <c r="S85"/>
      <c r="T85"/>
      <c r="U85"/>
    </row>
    <row r="86" spans="1:21" x14ac:dyDescent="0.45">
      <c r="A86" s="2">
        <f t="shared" si="2"/>
        <v>21</v>
      </c>
      <c r="B86" s="2">
        <f t="shared" si="3"/>
        <v>21</v>
      </c>
      <c r="C86" s="1">
        <v>1260</v>
      </c>
      <c r="D86" s="2">
        <v>6550000</v>
      </c>
      <c r="E86" s="2">
        <v>2.7984899999999998E-7</v>
      </c>
      <c r="F86" s="2">
        <v>32.253500000000003</v>
      </c>
      <c r="G86" s="2">
        <v>48.206099999999999</v>
      </c>
      <c r="H86" s="2">
        <v>13664.9</v>
      </c>
      <c r="I86" s="2">
        <v>3068.99</v>
      </c>
      <c r="J86" s="2">
        <v>7.62593E-11</v>
      </c>
      <c r="K86" s="2">
        <v>1.7221199999999999E-12</v>
      </c>
      <c r="L86" s="2">
        <v>7.8436000000000003</v>
      </c>
      <c r="N86"/>
      <c r="O86"/>
      <c r="P86"/>
      <c r="Q86"/>
      <c r="R86"/>
      <c r="S86"/>
      <c r="T86"/>
      <c r="U86"/>
    </row>
    <row r="87" spans="1:21" x14ac:dyDescent="0.45">
      <c r="A87" s="2">
        <f t="shared" si="2"/>
        <v>21.25</v>
      </c>
      <c r="B87" s="2">
        <f t="shared" si="3"/>
        <v>21.25</v>
      </c>
      <c r="C87" s="1">
        <v>1275</v>
      </c>
      <c r="D87" s="2">
        <v>6550000</v>
      </c>
      <c r="E87" s="2">
        <v>2.5691199999999999E-7</v>
      </c>
      <c r="F87" s="2">
        <v>31.408799999999999</v>
      </c>
      <c r="G87" s="2">
        <v>46.672800000000002</v>
      </c>
      <c r="H87" s="2">
        <v>13352.3</v>
      </c>
      <c r="I87" s="2">
        <v>3001.41</v>
      </c>
      <c r="J87" s="2">
        <v>6.7535400000000001E-11</v>
      </c>
      <c r="K87" s="2">
        <v>1.5810200000000001E-12</v>
      </c>
      <c r="L87" s="2">
        <v>7.6497099999999998</v>
      </c>
      <c r="N87"/>
      <c r="O87"/>
      <c r="P87"/>
      <c r="Q87"/>
      <c r="R87"/>
      <c r="S87"/>
      <c r="T87"/>
      <c r="U87"/>
    </row>
    <row r="88" spans="1:21" x14ac:dyDescent="0.45">
      <c r="A88" s="2">
        <f t="shared" si="2"/>
        <v>21.5</v>
      </c>
      <c r="B88" s="2">
        <f t="shared" si="3"/>
        <v>21.5</v>
      </c>
      <c r="C88" s="1">
        <v>1290</v>
      </c>
      <c r="D88" s="2">
        <v>6550000</v>
      </c>
      <c r="E88" s="2">
        <v>2.3648399999999999E-7</v>
      </c>
      <c r="F88" s="2">
        <v>30.583100000000002</v>
      </c>
      <c r="G88" s="2">
        <v>45.190899999999999</v>
      </c>
      <c r="H88" s="2">
        <v>13046.9</v>
      </c>
      <c r="I88" s="2">
        <v>2935.19</v>
      </c>
      <c r="J88" s="2">
        <v>5.9943900000000004E-11</v>
      </c>
      <c r="K88" s="2">
        <v>1.4553500000000001E-12</v>
      </c>
      <c r="L88" s="2">
        <v>7.4608400000000001</v>
      </c>
      <c r="N88"/>
      <c r="O88"/>
      <c r="P88"/>
      <c r="Q88"/>
      <c r="R88"/>
      <c r="S88"/>
      <c r="T88"/>
      <c r="U88"/>
    </row>
    <row r="89" spans="1:21" x14ac:dyDescent="0.45">
      <c r="A89" s="2">
        <f t="shared" si="2"/>
        <v>21.75</v>
      </c>
      <c r="B89" s="2">
        <f t="shared" si="3"/>
        <v>21.75</v>
      </c>
      <c r="C89" s="1">
        <v>1305</v>
      </c>
      <c r="D89" s="2">
        <v>6550000</v>
      </c>
      <c r="E89" s="2">
        <v>2.1823199999999999E-7</v>
      </c>
      <c r="F89" s="2">
        <v>29.7761</v>
      </c>
      <c r="G89" s="2">
        <v>43.758499999999998</v>
      </c>
      <c r="H89" s="2">
        <v>12748.5</v>
      </c>
      <c r="I89" s="2">
        <v>2870.33</v>
      </c>
      <c r="J89" s="2">
        <v>5.33163E-11</v>
      </c>
      <c r="K89" s="2">
        <v>1.3430599999999999E-12</v>
      </c>
      <c r="L89" s="2">
        <v>7.2768600000000001</v>
      </c>
      <c r="N89"/>
      <c r="O89"/>
      <c r="P89"/>
      <c r="Q89"/>
      <c r="R89"/>
      <c r="S89"/>
      <c r="T89"/>
      <c r="U89"/>
    </row>
    <row r="90" spans="1:21" x14ac:dyDescent="0.45">
      <c r="A90" s="2">
        <f t="shared" si="2"/>
        <v>22</v>
      </c>
      <c r="B90" s="2">
        <f t="shared" si="3"/>
        <v>22</v>
      </c>
      <c r="C90" s="1">
        <v>1320</v>
      </c>
      <c r="D90" s="2">
        <v>6550000</v>
      </c>
      <c r="E90" s="2">
        <v>2.01872E-7</v>
      </c>
      <c r="F90" s="2">
        <v>28.987500000000001</v>
      </c>
      <c r="G90" s="2">
        <v>42.373699999999999</v>
      </c>
      <c r="H90" s="2">
        <v>12456.9</v>
      </c>
      <c r="I90" s="2">
        <v>2806.8</v>
      </c>
      <c r="J90" s="2">
        <v>4.7511599999999999E-11</v>
      </c>
      <c r="K90" s="2">
        <v>1.24241E-12</v>
      </c>
      <c r="L90" s="2">
        <v>7.0976499999999998</v>
      </c>
      <c r="N90"/>
      <c r="O90"/>
      <c r="P90"/>
      <c r="Q90"/>
      <c r="R90"/>
      <c r="S90"/>
      <c r="T90"/>
      <c r="U90"/>
    </row>
    <row r="91" spans="1:21" x14ac:dyDescent="0.45">
      <c r="A91" s="2">
        <f t="shared" si="2"/>
        <v>22.25</v>
      </c>
      <c r="B91" s="2">
        <f t="shared" si="3"/>
        <v>22.25</v>
      </c>
      <c r="C91" s="1">
        <v>1335</v>
      </c>
      <c r="D91" s="2">
        <v>6550000</v>
      </c>
      <c r="E91" s="2">
        <v>1.8715999999999999E-7</v>
      </c>
      <c r="F91" s="2">
        <v>28.217199999999998</v>
      </c>
      <c r="G91" s="2">
        <v>41.034999999999997</v>
      </c>
      <c r="H91" s="2">
        <v>12172.1</v>
      </c>
      <c r="I91" s="2">
        <v>2744.58</v>
      </c>
      <c r="J91" s="2">
        <v>4.2410900000000001E-11</v>
      </c>
      <c r="K91" s="2">
        <v>1.1518900000000001E-12</v>
      </c>
      <c r="L91" s="2">
        <v>6.9230700000000001</v>
      </c>
      <c r="N91"/>
      <c r="O91"/>
      <c r="P91"/>
      <c r="Q91"/>
      <c r="R91"/>
      <c r="S91"/>
      <c r="T91"/>
      <c r="U91"/>
    </row>
    <row r="92" spans="1:21" x14ac:dyDescent="0.45">
      <c r="A92" s="2">
        <f t="shared" si="2"/>
        <v>22.5</v>
      </c>
      <c r="B92" s="2">
        <f t="shared" si="3"/>
        <v>22.5</v>
      </c>
      <c r="C92" s="1">
        <v>1350</v>
      </c>
      <c r="D92" s="2">
        <v>6550000</v>
      </c>
      <c r="E92" s="2">
        <v>1.73883E-7</v>
      </c>
      <c r="F92" s="2">
        <v>27.4649</v>
      </c>
      <c r="G92" s="2">
        <v>39.740699999999997</v>
      </c>
      <c r="H92" s="2">
        <v>11893.7</v>
      </c>
      <c r="I92" s="2">
        <v>2683.65</v>
      </c>
      <c r="J92" s="2">
        <v>3.7914200000000003E-11</v>
      </c>
      <c r="K92" s="2">
        <v>1.0702E-12</v>
      </c>
      <c r="L92" s="2">
        <v>6.7530200000000002</v>
      </c>
      <c r="N92"/>
      <c r="O92"/>
      <c r="P92"/>
      <c r="Q92"/>
      <c r="R92"/>
      <c r="S92"/>
      <c r="T92"/>
      <c r="U92"/>
    </row>
    <row r="93" spans="1:21" x14ac:dyDescent="0.45">
      <c r="A93" s="2">
        <f t="shared" si="2"/>
        <v>22.75</v>
      </c>
      <c r="B93" s="2">
        <f t="shared" si="3"/>
        <v>22.75</v>
      </c>
      <c r="C93" s="1">
        <v>1365</v>
      </c>
      <c r="D93" s="2">
        <v>6550000</v>
      </c>
      <c r="E93" s="2">
        <v>1.61861E-7</v>
      </c>
      <c r="F93" s="2">
        <v>26.7302</v>
      </c>
      <c r="G93" s="2">
        <v>38.488999999999997</v>
      </c>
      <c r="H93" s="2">
        <v>11621.8</v>
      </c>
      <c r="I93" s="2">
        <v>2624</v>
      </c>
      <c r="J93" s="2">
        <v>3.3936900000000002E-11</v>
      </c>
      <c r="K93" s="2">
        <v>9.9621499999999991E-13</v>
      </c>
      <c r="L93" s="2">
        <v>6.5873600000000003</v>
      </c>
      <c r="N93"/>
      <c r="O93"/>
      <c r="P93"/>
      <c r="Q93"/>
      <c r="R93"/>
      <c r="S93"/>
      <c r="T93"/>
      <c r="U93"/>
    </row>
    <row r="94" spans="1:21" x14ac:dyDescent="0.45">
      <c r="A94" s="2">
        <f t="shared" si="2"/>
        <v>23</v>
      </c>
      <c r="B94" s="2">
        <f t="shared" si="3"/>
        <v>23</v>
      </c>
      <c r="C94" s="1">
        <v>1380</v>
      </c>
      <c r="D94" s="2">
        <v>6550000</v>
      </c>
      <c r="E94" s="2">
        <v>1.5093299999999999E-7</v>
      </c>
      <c r="F94" s="2">
        <v>26.013100000000001</v>
      </c>
      <c r="G94" s="2">
        <v>37.278700000000001</v>
      </c>
      <c r="H94" s="2">
        <v>11356.1</v>
      </c>
      <c r="I94" s="2">
        <v>2565.59</v>
      </c>
      <c r="J94" s="2">
        <v>3.0407200000000001E-11</v>
      </c>
      <c r="K94" s="2">
        <v>9.2897000000000003E-13</v>
      </c>
      <c r="L94" s="2">
        <v>6.4260000000000002</v>
      </c>
      <c r="N94"/>
      <c r="O94"/>
      <c r="P94"/>
      <c r="Q94"/>
      <c r="R94"/>
      <c r="S94"/>
      <c r="T94"/>
      <c r="U94"/>
    </row>
    <row r="95" spans="1:21" x14ac:dyDescent="0.45">
      <c r="A95" s="2">
        <f t="shared" si="2"/>
        <v>23.25</v>
      </c>
      <c r="B95" s="2">
        <f t="shared" si="3"/>
        <v>23.25</v>
      </c>
      <c r="C95" s="1">
        <v>1395</v>
      </c>
      <c r="D95" s="2">
        <v>6550000</v>
      </c>
      <c r="E95" s="2">
        <v>1.4096299999999999E-7</v>
      </c>
      <c r="F95" s="2">
        <v>25.313099999999999</v>
      </c>
      <c r="G95" s="2">
        <v>36.1081</v>
      </c>
      <c r="H95" s="2">
        <v>11096.5</v>
      </c>
      <c r="I95" s="2">
        <v>2508.42</v>
      </c>
      <c r="J95" s="2">
        <v>2.7264199999999999E-11</v>
      </c>
      <c r="K95" s="2">
        <v>8.6761200000000002E-13</v>
      </c>
      <c r="L95" s="2">
        <v>6.2687999999999997</v>
      </c>
      <c r="N95"/>
      <c r="O95"/>
      <c r="P95"/>
      <c r="Q95"/>
      <c r="R95"/>
      <c r="S95"/>
      <c r="T95"/>
      <c r="U95"/>
    </row>
    <row r="96" spans="1:21" x14ac:dyDescent="0.45">
      <c r="A96" s="2">
        <f t="shared" si="2"/>
        <v>23.5</v>
      </c>
      <c r="B96" s="2">
        <f t="shared" si="3"/>
        <v>23.5</v>
      </c>
      <c r="C96" s="1">
        <v>1410</v>
      </c>
      <c r="D96" s="2">
        <v>6550000</v>
      </c>
      <c r="E96" s="2">
        <v>1.3182900000000001E-7</v>
      </c>
      <c r="F96" s="2">
        <v>24.63</v>
      </c>
      <c r="G96" s="2">
        <v>34.975900000000003</v>
      </c>
      <c r="H96" s="2">
        <v>10842.8</v>
      </c>
      <c r="I96" s="2">
        <v>2452.4499999999998</v>
      </c>
      <c r="J96" s="2">
        <v>2.4456E-11</v>
      </c>
      <c r="K96" s="2">
        <v>8.1139700000000004E-13</v>
      </c>
      <c r="L96" s="2">
        <v>6.1156699999999997</v>
      </c>
      <c r="N96"/>
      <c r="O96"/>
      <c r="P96"/>
      <c r="Q96"/>
      <c r="R96"/>
      <c r="S96"/>
      <c r="T96"/>
      <c r="U96"/>
    </row>
    <row r="97" spans="1:20" x14ac:dyDescent="0.45">
      <c r="A97" s="2">
        <f t="shared" si="2"/>
        <v>23.75</v>
      </c>
      <c r="B97" s="2">
        <f t="shared" si="3"/>
        <v>23.75</v>
      </c>
      <c r="C97" s="1">
        <v>1425</v>
      </c>
      <c r="D97" s="2">
        <v>6550000</v>
      </c>
      <c r="E97" s="2">
        <v>1.2342600000000001E-7</v>
      </c>
      <c r="F97" s="2">
        <v>23.9635</v>
      </c>
      <c r="G97" s="2">
        <v>33.880800000000001</v>
      </c>
      <c r="H97" s="2">
        <v>10594.9</v>
      </c>
      <c r="I97" s="2">
        <v>2397.67</v>
      </c>
      <c r="J97" s="2">
        <v>2.19386E-11</v>
      </c>
      <c r="K97" s="2">
        <v>7.5967599999999996E-13</v>
      </c>
      <c r="L97" s="2">
        <v>5.9664900000000003</v>
      </c>
      <c r="N97"/>
      <c r="O97"/>
      <c r="P97"/>
      <c r="Q97"/>
      <c r="R97"/>
      <c r="S97"/>
      <c r="T97"/>
    </row>
    <row r="98" spans="1:20" x14ac:dyDescent="0.45">
      <c r="A98" s="2">
        <f t="shared" si="2"/>
        <v>24</v>
      </c>
      <c r="B98" s="2">
        <f t="shared" si="3"/>
        <v>24</v>
      </c>
      <c r="C98" s="1">
        <v>1440</v>
      </c>
      <c r="D98" s="2">
        <v>6550000</v>
      </c>
      <c r="E98" s="2">
        <v>1.1566100000000001E-7</v>
      </c>
      <c r="F98" s="2">
        <v>23.313400000000001</v>
      </c>
      <c r="G98" s="2">
        <v>32.821399999999997</v>
      </c>
      <c r="H98" s="2">
        <v>10352.799999999999</v>
      </c>
      <c r="I98" s="2">
        <v>2344.06</v>
      </c>
      <c r="J98" s="2">
        <v>1.96742E-11</v>
      </c>
      <c r="K98" s="2">
        <v>7.1187699999999998E-13</v>
      </c>
      <c r="L98" s="2">
        <v>5.8211700000000004</v>
      </c>
      <c r="N98"/>
      <c r="O98"/>
      <c r="P98"/>
      <c r="Q98"/>
      <c r="R98"/>
      <c r="S98"/>
      <c r="T98"/>
    </row>
    <row r="99" spans="1:20" x14ac:dyDescent="0.45">
      <c r="A99" s="2">
        <f t="shared" si="2"/>
        <v>24.25</v>
      </c>
      <c r="B99" s="2">
        <f t="shared" si="3"/>
        <v>24.25</v>
      </c>
      <c r="C99" s="1">
        <v>1455</v>
      </c>
      <c r="D99" s="2">
        <v>6550000</v>
      </c>
      <c r="E99" s="2">
        <v>1.08452E-7</v>
      </c>
      <c r="F99" s="2">
        <v>22.679300000000001</v>
      </c>
      <c r="G99" s="2">
        <v>31.796500000000002</v>
      </c>
      <c r="H99" s="2">
        <v>10116.1</v>
      </c>
      <c r="I99" s="2">
        <v>2291.59</v>
      </c>
      <c r="J99" s="2">
        <v>1.7630800000000001E-11</v>
      </c>
      <c r="K99" s="2">
        <v>6.6750000000000003E-13</v>
      </c>
      <c r="L99" s="2">
        <v>5.6795900000000001</v>
      </c>
      <c r="N99"/>
      <c r="O99"/>
      <c r="P99"/>
      <c r="Q99"/>
      <c r="R99"/>
      <c r="S99"/>
      <c r="T99"/>
    </row>
    <row r="100" spans="1:20" x14ac:dyDescent="0.45">
      <c r="A100" s="2">
        <f t="shared" si="2"/>
        <v>24.5</v>
      </c>
      <c r="B100" s="2">
        <f t="shared" si="3"/>
        <v>24.5</v>
      </c>
      <c r="C100" s="1">
        <v>1470</v>
      </c>
      <c r="D100" s="2">
        <v>6550000</v>
      </c>
      <c r="E100" s="2">
        <v>1.01728E-7</v>
      </c>
      <c r="F100" s="2">
        <v>22.0609</v>
      </c>
      <c r="G100" s="2">
        <v>30.8048</v>
      </c>
      <c r="H100" s="2">
        <v>9884.91</v>
      </c>
      <c r="I100" s="2">
        <v>2240.25</v>
      </c>
      <c r="J100" s="2">
        <v>1.57814E-11</v>
      </c>
      <c r="K100" s="2">
        <v>6.2610599999999996E-13</v>
      </c>
      <c r="L100" s="2">
        <v>5.5416699999999999</v>
      </c>
      <c r="N100"/>
      <c r="O100"/>
      <c r="P100"/>
      <c r="Q100"/>
      <c r="R100"/>
      <c r="S100"/>
      <c r="T100"/>
    </row>
    <row r="101" spans="1:20" x14ac:dyDescent="0.45">
      <c r="A101" s="2">
        <f t="shared" si="2"/>
        <v>24.75</v>
      </c>
      <c r="B101" s="2">
        <f t="shared" si="3"/>
        <v>24.75</v>
      </c>
      <c r="C101" s="1">
        <v>1485</v>
      </c>
      <c r="D101" s="2">
        <v>6550000</v>
      </c>
      <c r="E101" s="2">
        <v>9.5426499999999998E-8</v>
      </c>
      <c r="F101" s="2">
        <v>21.457899999999999</v>
      </c>
      <c r="G101" s="2">
        <v>29.845400000000001</v>
      </c>
      <c r="H101" s="2">
        <v>9659</v>
      </c>
      <c r="I101" s="2">
        <v>2190.0100000000002</v>
      </c>
      <c r="J101" s="2">
        <v>1.4103E-11</v>
      </c>
      <c r="K101" s="2">
        <v>5.8731299999999996E-13</v>
      </c>
      <c r="L101" s="2">
        <v>5.4072899999999997</v>
      </c>
      <c r="N101"/>
      <c r="O101"/>
      <c r="P101"/>
      <c r="Q101"/>
      <c r="R101"/>
      <c r="S101"/>
      <c r="T101"/>
    </row>
    <row r="102" spans="1:20" x14ac:dyDescent="0.45">
      <c r="C102" s="1">
        <v>1500</v>
      </c>
      <c r="D102" s="2">
        <v>6550000</v>
      </c>
      <c r="E102" s="2">
        <v>8.9494799999999997E-8</v>
      </c>
      <c r="F102" s="2">
        <v>20.870100000000001</v>
      </c>
      <c r="G102" s="2">
        <v>28.916899999999998</v>
      </c>
      <c r="H102" s="2">
        <v>9438.26</v>
      </c>
      <c r="I102" s="2">
        <v>2140.86</v>
      </c>
      <c r="J102" s="2">
        <v>1.25764E-11</v>
      </c>
      <c r="K102" s="2">
        <v>5.5079199999999996E-13</v>
      </c>
      <c r="L102" s="2">
        <v>5.2763799999999996</v>
      </c>
      <c r="N102"/>
      <c r="O102"/>
      <c r="P102"/>
      <c r="Q102"/>
      <c r="R102"/>
      <c r="S102"/>
      <c r="T102"/>
    </row>
    <row r="103" spans="1:20" x14ac:dyDescent="0.45">
      <c r="N103"/>
      <c r="O103"/>
      <c r="P103"/>
      <c r="Q103"/>
      <c r="R103"/>
      <c r="S103"/>
      <c r="T103"/>
    </row>
    <row r="104" spans="1:20" x14ac:dyDescent="0.45">
      <c r="N104"/>
      <c r="O104"/>
      <c r="P104"/>
      <c r="Q104"/>
      <c r="R104"/>
      <c r="S104"/>
      <c r="T104"/>
    </row>
    <row r="105" spans="1:20" x14ac:dyDescent="0.45">
      <c r="N105"/>
      <c r="O105"/>
      <c r="P105"/>
      <c r="Q105"/>
      <c r="R105"/>
      <c r="S105"/>
      <c r="T105"/>
    </row>
    <row r="106" spans="1:20" x14ac:dyDescent="0.45">
      <c r="N106"/>
      <c r="O106"/>
      <c r="P106"/>
      <c r="Q106"/>
      <c r="R106"/>
      <c r="S106"/>
      <c r="T106"/>
    </row>
    <row r="107" spans="1:20" x14ac:dyDescent="0.45">
      <c r="N107"/>
      <c r="O107"/>
      <c r="P107"/>
      <c r="Q107"/>
      <c r="R107"/>
      <c r="S107"/>
      <c r="T107"/>
    </row>
    <row r="108" spans="1:20" x14ac:dyDescent="0.45">
      <c r="N108"/>
      <c r="O108"/>
      <c r="P108"/>
      <c r="Q108"/>
      <c r="R108"/>
      <c r="S108"/>
      <c r="T108"/>
    </row>
    <row r="109" spans="1:20" x14ac:dyDescent="0.45">
      <c r="N109"/>
      <c r="O109"/>
      <c r="P109"/>
      <c r="Q109"/>
      <c r="R109"/>
      <c r="S109"/>
      <c r="T109"/>
    </row>
    <row r="110" spans="1:20" x14ac:dyDescent="0.45">
      <c r="N110"/>
      <c r="O110"/>
      <c r="P110"/>
      <c r="Q110"/>
      <c r="R110"/>
      <c r="S110"/>
      <c r="T110"/>
    </row>
    <row r="111" spans="1:20" x14ac:dyDescent="0.45">
      <c r="N111"/>
      <c r="O111"/>
      <c r="P111"/>
      <c r="Q111"/>
      <c r="R111"/>
      <c r="S111"/>
      <c r="T111"/>
    </row>
    <row r="112" spans="1:20" x14ac:dyDescent="0.45">
      <c r="N112"/>
      <c r="O112"/>
      <c r="P112"/>
      <c r="Q112"/>
      <c r="R112"/>
      <c r="S112"/>
      <c r="T112"/>
    </row>
    <row r="113" spans="14:20" x14ac:dyDescent="0.45">
      <c r="N113"/>
      <c r="O113"/>
      <c r="P113"/>
      <c r="Q113"/>
      <c r="R113"/>
      <c r="S113"/>
      <c r="T113"/>
    </row>
    <row r="114" spans="14:20" x14ac:dyDescent="0.45">
      <c r="N114"/>
      <c r="O114"/>
      <c r="P114"/>
      <c r="Q114"/>
      <c r="R114"/>
      <c r="S114"/>
      <c r="T114"/>
    </row>
    <row r="115" spans="14:20" x14ac:dyDescent="0.45">
      <c r="N115"/>
      <c r="O115"/>
      <c r="P115"/>
      <c r="Q115"/>
      <c r="R115"/>
      <c r="S115"/>
      <c r="T115"/>
    </row>
    <row r="116" spans="14:20" x14ac:dyDescent="0.45">
      <c r="N116"/>
      <c r="O116"/>
      <c r="P116"/>
      <c r="Q116"/>
      <c r="R116"/>
      <c r="S116"/>
      <c r="T116"/>
    </row>
    <row r="117" spans="14:20" x14ac:dyDescent="0.45">
      <c r="N117"/>
      <c r="O117"/>
      <c r="P117"/>
      <c r="Q117"/>
      <c r="R117"/>
      <c r="S117"/>
      <c r="T117"/>
    </row>
    <row r="118" spans="14:20" x14ac:dyDescent="0.45">
      <c r="N118"/>
      <c r="O118"/>
      <c r="P118"/>
      <c r="Q118"/>
      <c r="R118"/>
      <c r="S118"/>
      <c r="T118"/>
    </row>
    <row r="119" spans="14:20" x14ac:dyDescent="0.45">
      <c r="N119"/>
      <c r="O119"/>
      <c r="P119"/>
      <c r="Q119"/>
      <c r="R119"/>
      <c r="S119"/>
      <c r="T119"/>
    </row>
    <row r="120" spans="14:20" x14ac:dyDescent="0.45">
      <c r="N120"/>
      <c r="O120"/>
      <c r="P120"/>
      <c r="Q120"/>
      <c r="R120"/>
      <c r="S120"/>
      <c r="T120"/>
    </row>
    <row r="121" spans="14:20" x14ac:dyDescent="0.45">
      <c r="N121"/>
      <c r="O121"/>
      <c r="P121"/>
      <c r="Q121"/>
      <c r="R121"/>
      <c r="S121"/>
      <c r="T121"/>
    </row>
    <row r="122" spans="14:20" x14ac:dyDescent="0.45">
      <c r="N122"/>
      <c r="O122"/>
      <c r="P122"/>
      <c r="Q122"/>
      <c r="R122"/>
      <c r="S122"/>
      <c r="T122"/>
    </row>
    <row r="123" spans="14:20" x14ac:dyDescent="0.45">
      <c r="N123"/>
      <c r="O123"/>
      <c r="P123"/>
      <c r="Q123"/>
      <c r="R123"/>
      <c r="S123"/>
      <c r="T123"/>
    </row>
    <row r="124" spans="14:20" x14ac:dyDescent="0.45">
      <c r="N124"/>
      <c r="O124"/>
      <c r="P124"/>
      <c r="Q124"/>
      <c r="R124"/>
      <c r="S124"/>
      <c r="T124"/>
    </row>
    <row r="125" spans="14:20" x14ac:dyDescent="0.45">
      <c r="N125"/>
      <c r="O125"/>
      <c r="P125"/>
      <c r="Q125"/>
      <c r="R125"/>
      <c r="S125"/>
      <c r="T125"/>
    </row>
    <row r="126" spans="14:20" x14ac:dyDescent="0.45">
      <c r="N126"/>
      <c r="O126"/>
      <c r="P126"/>
      <c r="Q126"/>
      <c r="R126"/>
      <c r="S126"/>
      <c r="T126"/>
    </row>
    <row r="127" spans="14:20" x14ac:dyDescent="0.45">
      <c r="N127"/>
      <c r="O127"/>
      <c r="P127"/>
      <c r="Q127"/>
      <c r="R127"/>
      <c r="S127"/>
      <c r="T127"/>
    </row>
    <row r="128" spans="14:20" x14ac:dyDescent="0.45">
      <c r="N128"/>
      <c r="O128"/>
      <c r="P128"/>
      <c r="Q128"/>
      <c r="R128"/>
      <c r="S128"/>
      <c r="T128"/>
    </row>
    <row r="129" spans="14:20" x14ac:dyDescent="0.45">
      <c r="N129"/>
      <c r="O129"/>
      <c r="P129"/>
      <c r="Q129"/>
      <c r="R129"/>
      <c r="S129"/>
      <c r="T129"/>
    </row>
    <row r="130" spans="14:20" x14ac:dyDescent="0.45">
      <c r="N130"/>
      <c r="O130"/>
      <c r="P130"/>
      <c r="Q130"/>
      <c r="R130"/>
      <c r="S130"/>
      <c r="T130"/>
    </row>
    <row r="131" spans="14:20" x14ac:dyDescent="0.45">
      <c r="N131"/>
      <c r="O131"/>
      <c r="P131"/>
      <c r="Q131"/>
      <c r="R131"/>
      <c r="S131"/>
      <c r="T131"/>
    </row>
    <row r="132" spans="14:20" x14ac:dyDescent="0.45">
      <c r="N132"/>
      <c r="O132"/>
      <c r="P132"/>
      <c r="Q132"/>
      <c r="R132"/>
      <c r="S132"/>
      <c r="T132"/>
    </row>
    <row r="133" spans="14:20" x14ac:dyDescent="0.45">
      <c r="N133"/>
      <c r="O133"/>
      <c r="P133"/>
      <c r="Q133"/>
      <c r="R133"/>
      <c r="S133"/>
      <c r="T133"/>
    </row>
    <row r="134" spans="14:20" x14ac:dyDescent="0.45">
      <c r="N134"/>
      <c r="O134"/>
      <c r="P134"/>
      <c r="Q134"/>
      <c r="R134"/>
      <c r="S134"/>
      <c r="T134"/>
    </row>
    <row r="135" spans="14:20" x14ac:dyDescent="0.45">
      <c r="N135"/>
      <c r="O135"/>
      <c r="P135"/>
      <c r="Q135"/>
      <c r="R135"/>
      <c r="S135"/>
      <c r="T135"/>
    </row>
    <row r="136" spans="14:20" x14ac:dyDescent="0.45">
      <c r="N136"/>
      <c r="O136"/>
      <c r="P136"/>
      <c r="Q136"/>
      <c r="R136"/>
      <c r="S136"/>
      <c r="T136"/>
    </row>
    <row r="137" spans="14:20" x14ac:dyDescent="0.45">
      <c r="N137"/>
      <c r="O137"/>
      <c r="P137"/>
      <c r="Q137"/>
      <c r="R137"/>
      <c r="S137"/>
      <c r="T137"/>
    </row>
    <row r="138" spans="14:20" x14ac:dyDescent="0.45">
      <c r="N138"/>
      <c r="O138"/>
      <c r="P138"/>
      <c r="Q138"/>
      <c r="R138"/>
      <c r="S138"/>
      <c r="T138"/>
    </row>
    <row r="139" spans="14:20" x14ac:dyDescent="0.45">
      <c r="N139"/>
      <c r="O139"/>
      <c r="P139"/>
      <c r="Q139"/>
      <c r="R139"/>
      <c r="S139"/>
      <c r="T139"/>
    </row>
    <row r="140" spans="14:20" x14ac:dyDescent="0.45">
      <c r="N140"/>
      <c r="O140"/>
      <c r="P140"/>
      <c r="Q140"/>
      <c r="R140"/>
      <c r="S140"/>
      <c r="T140"/>
    </row>
    <row r="141" spans="14:20" x14ac:dyDescent="0.45">
      <c r="N141"/>
      <c r="O141"/>
      <c r="P141"/>
      <c r="Q141"/>
      <c r="R141"/>
      <c r="S141"/>
      <c r="T141"/>
    </row>
    <row r="142" spans="14:20" x14ac:dyDescent="0.45">
      <c r="N142"/>
      <c r="O142"/>
      <c r="P142"/>
      <c r="Q142"/>
      <c r="R142"/>
      <c r="S142"/>
      <c r="T142"/>
    </row>
    <row r="143" spans="14:20" x14ac:dyDescent="0.45">
      <c r="N143"/>
      <c r="O143"/>
      <c r="P143"/>
      <c r="Q143"/>
      <c r="R143"/>
      <c r="S143"/>
      <c r="T143"/>
    </row>
    <row r="144" spans="14:20" x14ac:dyDescent="0.45">
      <c r="N144"/>
      <c r="O144"/>
      <c r="P144"/>
      <c r="Q144"/>
      <c r="R144"/>
      <c r="S144"/>
      <c r="T144"/>
    </row>
    <row r="145" spans="14:20" x14ac:dyDescent="0.45">
      <c r="N145"/>
      <c r="O145"/>
      <c r="P145"/>
      <c r="Q145"/>
      <c r="R145"/>
      <c r="S145"/>
      <c r="T145"/>
    </row>
    <row r="146" spans="14:20" x14ac:dyDescent="0.45">
      <c r="N146"/>
      <c r="O146"/>
      <c r="P146"/>
      <c r="Q146"/>
      <c r="R146"/>
      <c r="S146"/>
      <c r="T146"/>
    </row>
    <row r="147" spans="14:20" x14ac:dyDescent="0.45">
      <c r="N147"/>
      <c r="O147"/>
      <c r="P147"/>
      <c r="Q147"/>
      <c r="R147"/>
      <c r="S147"/>
      <c r="T147"/>
    </row>
    <row r="148" spans="14:20" x14ac:dyDescent="0.45">
      <c r="N148"/>
      <c r="O148"/>
      <c r="P148"/>
      <c r="Q148"/>
      <c r="R148"/>
      <c r="S148"/>
      <c r="T148"/>
    </row>
    <row r="149" spans="14:20" x14ac:dyDescent="0.45">
      <c r="N149"/>
      <c r="O149"/>
      <c r="P149"/>
      <c r="Q149"/>
      <c r="R149"/>
      <c r="S149"/>
      <c r="T149"/>
    </row>
    <row r="150" spans="14:20" x14ac:dyDescent="0.45">
      <c r="N150"/>
      <c r="O150"/>
      <c r="P150"/>
      <c r="Q150"/>
      <c r="R150"/>
      <c r="S150"/>
      <c r="T150"/>
    </row>
    <row r="151" spans="14:20" x14ac:dyDescent="0.45">
      <c r="N151"/>
      <c r="O151"/>
      <c r="P151"/>
      <c r="Q151"/>
      <c r="R151"/>
      <c r="S151"/>
      <c r="T151"/>
    </row>
    <row r="152" spans="14:20" x14ac:dyDescent="0.45">
      <c r="N152"/>
      <c r="O152"/>
      <c r="P152"/>
      <c r="Q152"/>
      <c r="R152"/>
      <c r="S152"/>
      <c r="T152"/>
    </row>
    <row r="153" spans="14:20" x14ac:dyDescent="0.45">
      <c r="N153"/>
      <c r="O153"/>
      <c r="P153"/>
      <c r="Q153"/>
      <c r="R153"/>
      <c r="S153"/>
      <c r="T153"/>
    </row>
    <row r="154" spans="14:20" x14ac:dyDescent="0.45">
      <c r="N154"/>
      <c r="O154"/>
      <c r="P154"/>
      <c r="Q154"/>
      <c r="R154"/>
      <c r="S154"/>
      <c r="T154"/>
    </row>
    <row r="155" spans="14:20" x14ac:dyDescent="0.45">
      <c r="N155"/>
      <c r="O155"/>
      <c r="P155"/>
      <c r="Q155"/>
      <c r="R155"/>
      <c r="S155"/>
      <c r="T155"/>
    </row>
    <row r="156" spans="14:20" x14ac:dyDescent="0.45">
      <c r="N156"/>
      <c r="O156"/>
      <c r="P156"/>
      <c r="Q156"/>
      <c r="R156"/>
      <c r="S156"/>
      <c r="T156"/>
    </row>
    <row r="157" spans="14:20" x14ac:dyDescent="0.45">
      <c r="N157"/>
      <c r="O157"/>
      <c r="P157"/>
      <c r="Q157"/>
      <c r="R157"/>
      <c r="S157"/>
      <c r="T157"/>
    </row>
    <row r="158" spans="14:20" x14ac:dyDescent="0.45">
      <c r="N158"/>
      <c r="O158"/>
      <c r="P158"/>
      <c r="Q158"/>
      <c r="R158"/>
      <c r="S158"/>
      <c r="T158"/>
    </row>
    <row r="159" spans="14:20" x14ac:dyDescent="0.45">
      <c r="N159"/>
      <c r="O159"/>
      <c r="P159"/>
      <c r="Q159"/>
      <c r="R159"/>
      <c r="S159"/>
      <c r="T159"/>
    </row>
    <row r="160" spans="14:20" x14ac:dyDescent="0.45">
      <c r="N160"/>
      <c r="O160"/>
      <c r="P160"/>
      <c r="Q160"/>
      <c r="R160"/>
      <c r="S160"/>
      <c r="T160"/>
    </row>
    <row r="161" spans="14:20" x14ac:dyDescent="0.45">
      <c r="N161"/>
      <c r="O161"/>
      <c r="P161"/>
      <c r="Q161"/>
      <c r="R161"/>
      <c r="S161"/>
      <c r="T161"/>
    </row>
    <row r="162" spans="14:20" x14ac:dyDescent="0.45">
      <c r="N162"/>
      <c r="O162"/>
      <c r="P162"/>
      <c r="Q162"/>
      <c r="R162"/>
      <c r="S162"/>
      <c r="T162"/>
    </row>
    <row r="163" spans="14:20" x14ac:dyDescent="0.45">
      <c r="N163"/>
      <c r="O163"/>
      <c r="P163"/>
      <c r="Q163"/>
      <c r="R163"/>
      <c r="S163"/>
      <c r="T163"/>
    </row>
    <row r="164" spans="14:20" x14ac:dyDescent="0.45">
      <c r="N164"/>
      <c r="O164"/>
      <c r="P164"/>
      <c r="Q164"/>
      <c r="R164"/>
      <c r="S164"/>
      <c r="T164"/>
    </row>
    <row r="165" spans="14:20" x14ac:dyDescent="0.45">
      <c r="N165"/>
      <c r="O165"/>
      <c r="P165"/>
      <c r="Q165"/>
      <c r="R165"/>
      <c r="S165"/>
      <c r="T165"/>
    </row>
    <row r="166" spans="14:20" x14ac:dyDescent="0.45">
      <c r="N166"/>
      <c r="O166"/>
      <c r="P166"/>
      <c r="Q166"/>
      <c r="R166"/>
      <c r="S166"/>
      <c r="T166"/>
    </row>
    <row r="167" spans="14:20" x14ac:dyDescent="0.45">
      <c r="N167"/>
      <c r="O167"/>
      <c r="P167"/>
      <c r="Q167"/>
      <c r="R167"/>
      <c r="S167"/>
      <c r="T167"/>
    </row>
    <row r="168" spans="14:20" x14ac:dyDescent="0.45">
      <c r="N168"/>
      <c r="O168"/>
      <c r="P168"/>
      <c r="Q168"/>
      <c r="R168"/>
      <c r="S168"/>
      <c r="T168"/>
    </row>
    <row r="169" spans="14:20" x14ac:dyDescent="0.45">
      <c r="N169"/>
      <c r="O169"/>
      <c r="P169"/>
      <c r="Q169"/>
      <c r="R169"/>
      <c r="S169"/>
      <c r="T169"/>
    </row>
    <row r="170" spans="14:20" x14ac:dyDescent="0.45">
      <c r="N170"/>
      <c r="O170"/>
      <c r="P170"/>
      <c r="Q170"/>
      <c r="R170"/>
      <c r="S170"/>
      <c r="T170"/>
    </row>
    <row r="171" spans="14:20" x14ac:dyDescent="0.45">
      <c r="N171"/>
      <c r="O171"/>
      <c r="P171"/>
      <c r="Q171"/>
      <c r="R171"/>
      <c r="S171"/>
      <c r="T171"/>
    </row>
    <row r="172" spans="14:20" x14ac:dyDescent="0.45">
      <c r="N172"/>
      <c r="O172"/>
      <c r="P172"/>
      <c r="Q172"/>
      <c r="R172"/>
      <c r="S172"/>
      <c r="T172"/>
    </row>
    <row r="173" spans="14:20" x14ac:dyDescent="0.45">
      <c r="N173"/>
      <c r="O173"/>
      <c r="P173"/>
      <c r="Q173"/>
      <c r="R173"/>
      <c r="S173"/>
      <c r="T173"/>
    </row>
    <row r="174" spans="14:20" x14ac:dyDescent="0.45">
      <c r="N174"/>
      <c r="O174"/>
      <c r="P174"/>
      <c r="Q174"/>
      <c r="R174"/>
      <c r="S174"/>
      <c r="T174"/>
    </row>
    <row r="175" spans="14:20" x14ac:dyDescent="0.45">
      <c r="N175"/>
      <c r="O175"/>
      <c r="P175"/>
      <c r="Q175"/>
      <c r="R175"/>
      <c r="S175"/>
      <c r="T175"/>
    </row>
    <row r="176" spans="14:20" x14ac:dyDescent="0.45">
      <c r="N176"/>
      <c r="O176"/>
      <c r="P176"/>
      <c r="Q176"/>
      <c r="R176"/>
      <c r="S176"/>
      <c r="T176"/>
    </row>
    <row r="177" spans="14:20" x14ac:dyDescent="0.45">
      <c r="N177"/>
      <c r="O177"/>
      <c r="P177"/>
      <c r="Q177"/>
      <c r="R177"/>
      <c r="S177"/>
      <c r="T177"/>
    </row>
    <row r="178" spans="14:20" x14ac:dyDescent="0.45">
      <c r="N178"/>
      <c r="O178"/>
      <c r="P178"/>
      <c r="Q178"/>
      <c r="R178"/>
      <c r="S178"/>
      <c r="T178"/>
    </row>
    <row r="179" spans="14:20" x14ac:dyDescent="0.45">
      <c r="N179"/>
      <c r="O179"/>
      <c r="P179"/>
      <c r="Q179"/>
      <c r="R179"/>
      <c r="S179"/>
      <c r="T179"/>
    </row>
    <row r="180" spans="14:20" x14ac:dyDescent="0.45">
      <c r="N180"/>
      <c r="O180"/>
      <c r="P180"/>
      <c r="Q180"/>
      <c r="R180"/>
      <c r="S180"/>
      <c r="T180"/>
    </row>
    <row r="181" spans="14:20" x14ac:dyDescent="0.45">
      <c r="N181"/>
      <c r="O181"/>
      <c r="P181"/>
      <c r="Q181"/>
      <c r="R181"/>
      <c r="S181"/>
      <c r="T181"/>
    </row>
    <row r="182" spans="14:20" x14ac:dyDescent="0.45">
      <c r="N182"/>
      <c r="O182"/>
      <c r="P182"/>
      <c r="Q182"/>
      <c r="R182"/>
      <c r="S182"/>
      <c r="T182"/>
    </row>
    <row r="183" spans="14:20" x14ac:dyDescent="0.45">
      <c r="N183"/>
      <c r="O183"/>
      <c r="P183"/>
      <c r="Q183"/>
      <c r="R183"/>
      <c r="S183"/>
      <c r="T183"/>
    </row>
    <row r="184" spans="14:20" x14ac:dyDescent="0.45">
      <c r="N184"/>
      <c r="O184"/>
      <c r="P184"/>
      <c r="Q184"/>
      <c r="R184"/>
      <c r="S184"/>
      <c r="T184"/>
    </row>
    <row r="185" spans="14:20" x14ac:dyDescent="0.45">
      <c r="N185"/>
      <c r="O185"/>
      <c r="P185"/>
      <c r="Q185"/>
      <c r="R185"/>
      <c r="S185"/>
      <c r="T185"/>
    </row>
    <row r="186" spans="14:20" x14ac:dyDescent="0.45">
      <c r="N186"/>
      <c r="O186"/>
      <c r="P186"/>
      <c r="Q186"/>
      <c r="R186"/>
      <c r="S186"/>
      <c r="T186"/>
    </row>
    <row r="187" spans="14:20" x14ac:dyDescent="0.45">
      <c r="N187"/>
      <c r="O187"/>
      <c r="P187"/>
      <c r="Q187"/>
      <c r="R187"/>
      <c r="S187"/>
      <c r="T187"/>
    </row>
    <row r="188" spans="14:20" x14ac:dyDescent="0.45">
      <c r="N188"/>
      <c r="O188"/>
      <c r="P188"/>
      <c r="Q188"/>
      <c r="R188"/>
      <c r="S188"/>
      <c r="T188"/>
    </row>
    <row r="189" spans="14:20" x14ac:dyDescent="0.45">
      <c r="N189"/>
      <c r="O189"/>
      <c r="P189"/>
      <c r="Q189"/>
      <c r="R189"/>
      <c r="S189"/>
      <c r="T189"/>
    </row>
    <row r="190" spans="14:20" x14ac:dyDescent="0.45">
      <c r="N190"/>
      <c r="O190"/>
      <c r="P190"/>
      <c r="Q190"/>
      <c r="R190"/>
      <c r="S190"/>
      <c r="T190"/>
    </row>
    <row r="191" spans="14:20" x14ac:dyDescent="0.45">
      <c r="N191"/>
      <c r="O191"/>
      <c r="P191"/>
      <c r="Q191"/>
      <c r="R191"/>
      <c r="S191"/>
      <c r="T191"/>
    </row>
    <row r="192" spans="14:20" x14ac:dyDescent="0.45">
      <c r="N192"/>
      <c r="O192"/>
      <c r="P192"/>
      <c r="Q192"/>
      <c r="R192"/>
      <c r="S192"/>
      <c r="T192"/>
    </row>
    <row r="193" spans="14:20" x14ac:dyDescent="0.45">
      <c r="N193"/>
      <c r="O193"/>
      <c r="P193"/>
      <c r="Q193"/>
      <c r="R193"/>
      <c r="S193"/>
      <c r="T193"/>
    </row>
    <row r="194" spans="14:20" x14ac:dyDescent="0.45">
      <c r="N194"/>
      <c r="O194"/>
      <c r="P194"/>
      <c r="Q194"/>
      <c r="R194"/>
      <c r="S194"/>
      <c r="T194"/>
    </row>
    <row r="195" spans="14:20" x14ac:dyDescent="0.45">
      <c r="N195"/>
      <c r="O195"/>
      <c r="P195"/>
      <c r="Q195"/>
      <c r="R195"/>
      <c r="S195"/>
      <c r="T195"/>
    </row>
    <row r="196" spans="14:20" x14ac:dyDescent="0.45">
      <c r="N196"/>
      <c r="O196"/>
      <c r="P196"/>
      <c r="Q196"/>
      <c r="R196"/>
      <c r="S196"/>
      <c r="T196"/>
    </row>
    <row r="197" spans="14:20" x14ac:dyDescent="0.45">
      <c r="N197"/>
      <c r="O197"/>
      <c r="P197"/>
      <c r="Q197"/>
      <c r="R197"/>
      <c r="S197"/>
      <c r="T197"/>
    </row>
    <row r="198" spans="14:20" x14ac:dyDescent="0.45">
      <c r="N198"/>
      <c r="O198"/>
      <c r="P198"/>
      <c r="Q198"/>
      <c r="R198"/>
      <c r="S198"/>
      <c r="T198"/>
    </row>
    <row r="199" spans="14:20" x14ac:dyDescent="0.45">
      <c r="N199"/>
      <c r="O199"/>
      <c r="P199"/>
      <c r="Q199"/>
      <c r="R199"/>
      <c r="S199"/>
      <c r="T199"/>
    </row>
    <row r="200" spans="14:20" x14ac:dyDescent="0.45">
      <c r="N200"/>
      <c r="O200"/>
      <c r="P200"/>
      <c r="Q200"/>
      <c r="R200"/>
      <c r="S200"/>
      <c r="T200"/>
    </row>
    <row r="201" spans="14:20" x14ac:dyDescent="0.45">
      <c r="N201"/>
      <c r="O201"/>
      <c r="P201"/>
      <c r="Q201"/>
      <c r="R201"/>
      <c r="S201"/>
      <c r="T201"/>
    </row>
    <row r="202" spans="14:20" x14ac:dyDescent="0.45">
      <c r="N202"/>
      <c r="O202"/>
      <c r="P202"/>
      <c r="Q202"/>
      <c r="R202"/>
      <c r="S202"/>
      <c r="T202"/>
    </row>
    <row r="203" spans="14:20" x14ac:dyDescent="0.45">
      <c r="N203"/>
      <c r="O203"/>
      <c r="P203"/>
      <c r="Q203"/>
      <c r="R203"/>
      <c r="S203"/>
      <c r="T203"/>
    </row>
    <row r="204" spans="14:20" x14ac:dyDescent="0.45">
      <c r="N204"/>
      <c r="O204"/>
      <c r="P204"/>
      <c r="Q204"/>
      <c r="R204"/>
      <c r="S204"/>
      <c r="T204"/>
    </row>
    <row r="205" spans="14:20" x14ac:dyDescent="0.45">
      <c r="N205"/>
      <c r="O205"/>
      <c r="P205"/>
      <c r="Q205"/>
      <c r="R205"/>
      <c r="S205"/>
      <c r="T205"/>
    </row>
    <row r="206" spans="14:20" x14ac:dyDescent="0.45">
      <c r="N206"/>
      <c r="O206"/>
      <c r="P206"/>
      <c r="Q206"/>
      <c r="R206"/>
      <c r="S206"/>
      <c r="T206"/>
    </row>
    <row r="207" spans="14:20" x14ac:dyDescent="0.45">
      <c r="N207"/>
      <c r="O207"/>
      <c r="P207"/>
      <c r="Q207"/>
      <c r="R207"/>
      <c r="S207"/>
      <c r="T207"/>
    </row>
    <row r="208" spans="14:20" x14ac:dyDescent="0.45">
      <c r="N208"/>
      <c r="O208"/>
      <c r="P208"/>
      <c r="Q208"/>
      <c r="R208"/>
      <c r="S208"/>
      <c r="T208"/>
    </row>
    <row r="209" spans="14:20" x14ac:dyDescent="0.45">
      <c r="N209"/>
      <c r="O209"/>
      <c r="P209"/>
      <c r="Q209"/>
      <c r="R209"/>
      <c r="S209"/>
      <c r="T209"/>
    </row>
    <row r="210" spans="14:20" x14ac:dyDescent="0.45">
      <c r="N210"/>
      <c r="O210"/>
      <c r="P210"/>
      <c r="Q210"/>
      <c r="R210"/>
      <c r="S210"/>
      <c r="T210"/>
    </row>
    <row r="211" spans="14:20" x14ac:dyDescent="0.45">
      <c r="N211"/>
      <c r="O211"/>
      <c r="P211"/>
      <c r="Q211"/>
      <c r="R211"/>
      <c r="S211"/>
      <c r="T211"/>
    </row>
    <row r="212" spans="14:20" x14ac:dyDescent="0.45">
      <c r="N212"/>
      <c r="O212"/>
      <c r="P212"/>
      <c r="Q212"/>
      <c r="R212"/>
      <c r="S212"/>
      <c r="T212"/>
    </row>
    <row r="213" spans="14:20" x14ac:dyDescent="0.45">
      <c r="N213"/>
      <c r="O213"/>
      <c r="P213"/>
      <c r="Q213"/>
      <c r="R213"/>
      <c r="S213"/>
      <c r="T213"/>
    </row>
    <row r="214" spans="14:20" x14ac:dyDescent="0.45">
      <c r="N214"/>
      <c r="O214"/>
      <c r="P214"/>
      <c r="Q214"/>
      <c r="R214"/>
      <c r="S214"/>
      <c r="T214"/>
    </row>
    <row r="215" spans="14:20" x14ac:dyDescent="0.45">
      <c r="N215"/>
      <c r="O215"/>
      <c r="P215"/>
      <c r="Q215"/>
      <c r="R215"/>
      <c r="S215"/>
      <c r="T215"/>
    </row>
    <row r="216" spans="14:20" x14ac:dyDescent="0.45">
      <c r="N216"/>
      <c r="O216"/>
      <c r="P216"/>
      <c r="Q216"/>
      <c r="R216"/>
      <c r="S216"/>
      <c r="T216"/>
    </row>
    <row r="217" spans="14:20" x14ac:dyDescent="0.45">
      <c r="N217"/>
      <c r="O217"/>
      <c r="P217"/>
      <c r="Q217"/>
      <c r="R217"/>
      <c r="S217"/>
      <c r="T217"/>
    </row>
    <row r="218" spans="14:20" x14ac:dyDescent="0.45">
      <c r="N218"/>
      <c r="O218"/>
      <c r="P218"/>
      <c r="Q218"/>
      <c r="R218"/>
      <c r="S218"/>
      <c r="T218"/>
    </row>
    <row r="219" spans="14:20" x14ac:dyDescent="0.45">
      <c r="N219"/>
      <c r="O219"/>
      <c r="P219"/>
      <c r="Q219"/>
      <c r="R219"/>
      <c r="S219"/>
      <c r="T219"/>
    </row>
    <row r="220" spans="14:20" x14ac:dyDescent="0.45">
      <c r="N220"/>
      <c r="O220"/>
      <c r="P220"/>
      <c r="Q220"/>
      <c r="R220"/>
      <c r="S220"/>
      <c r="T220"/>
    </row>
    <row r="221" spans="14:20" x14ac:dyDescent="0.45">
      <c r="N221"/>
      <c r="O221"/>
      <c r="P221"/>
      <c r="Q221"/>
      <c r="R221"/>
      <c r="S221"/>
      <c r="T221"/>
    </row>
    <row r="222" spans="14:20" x14ac:dyDescent="0.45">
      <c r="N222"/>
      <c r="O222"/>
      <c r="P222"/>
      <c r="Q222"/>
      <c r="R222"/>
      <c r="S222"/>
      <c r="T222"/>
    </row>
    <row r="223" spans="14:20" x14ac:dyDescent="0.45">
      <c r="N223"/>
      <c r="O223"/>
      <c r="P223"/>
      <c r="Q223"/>
      <c r="R223"/>
      <c r="S223"/>
      <c r="T223"/>
    </row>
    <row r="224" spans="14:20" x14ac:dyDescent="0.45">
      <c r="N224"/>
      <c r="O224"/>
      <c r="P224"/>
      <c r="Q224"/>
      <c r="R224"/>
      <c r="S224"/>
      <c r="T224"/>
    </row>
    <row r="225" spans="14:20" x14ac:dyDescent="0.45">
      <c r="N225"/>
      <c r="O225"/>
      <c r="P225"/>
      <c r="Q225"/>
      <c r="R225"/>
      <c r="S225"/>
      <c r="T225"/>
    </row>
    <row r="226" spans="14:20" x14ac:dyDescent="0.45">
      <c r="N226"/>
      <c r="O226"/>
      <c r="P226"/>
      <c r="Q226"/>
      <c r="R226"/>
      <c r="S226"/>
      <c r="T226"/>
    </row>
    <row r="227" spans="14:20" x14ac:dyDescent="0.45">
      <c r="N227"/>
      <c r="O227"/>
      <c r="P227"/>
      <c r="Q227"/>
      <c r="R227"/>
      <c r="S227"/>
      <c r="T227"/>
    </row>
    <row r="228" spans="14:20" x14ac:dyDescent="0.45">
      <c r="N228"/>
      <c r="O228"/>
      <c r="P228"/>
      <c r="Q228"/>
      <c r="R228"/>
      <c r="S228"/>
      <c r="T228"/>
    </row>
    <row r="229" spans="14:20" x14ac:dyDescent="0.45">
      <c r="N229"/>
      <c r="O229"/>
      <c r="P229"/>
      <c r="Q229"/>
      <c r="R229"/>
      <c r="S229"/>
      <c r="T229"/>
    </row>
    <row r="230" spans="14:20" x14ac:dyDescent="0.45">
      <c r="N230"/>
      <c r="O230"/>
      <c r="P230"/>
      <c r="Q230"/>
      <c r="R230"/>
      <c r="S230"/>
      <c r="T230"/>
    </row>
    <row r="231" spans="14:20" x14ac:dyDescent="0.45">
      <c r="N231"/>
      <c r="O231"/>
      <c r="P231"/>
      <c r="Q231"/>
      <c r="R231"/>
      <c r="S231"/>
      <c r="T231"/>
    </row>
    <row r="232" spans="14:20" x14ac:dyDescent="0.45">
      <c r="N232"/>
      <c r="O232"/>
      <c r="P232"/>
      <c r="Q232"/>
      <c r="R232"/>
      <c r="S232"/>
      <c r="T232"/>
    </row>
    <row r="233" spans="14:20" x14ac:dyDescent="0.45">
      <c r="N233"/>
      <c r="O233"/>
      <c r="P233"/>
      <c r="Q233"/>
      <c r="R233"/>
      <c r="S233"/>
      <c r="T233"/>
    </row>
    <row r="234" spans="14:20" x14ac:dyDescent="0.45">
      <c r="N234"/>
      <c r="O234"/>
      <c r="P234"/>
      <c r="Q234"/>
      <c r="R234"/>
      <c r="S234"/>
      <c r="T234"/>
    </row>
    <row r="235" spans="14:20" x14ac:dyDescent="0.45">
      <c r="N235"/>
      <c r="O235"/>
      <c r="P235"/>
      <c r="Q235"/>
      <c r="R235"/>
      <c r="S235"/>
      <c r="T235"/>
    </row>
    <row r="236" spans="14:20" x14ac:dyDescent="0.45">
      <c r="N236"/>
      <c r="O236"/>
      <c r="P236"/>
      <c r="Q236"/>
      <c r="R236"/>
      <c r="S236"/>
      <c r="T236"/>
    </row>
    <row r="237" spans="14:20" x14ac:dyDescent="0.45">
      <c r="N237"/>
      <c r="O237"/>
      <c r="P237"/>
      <c r="Q237"/>
      <c r="R237"/>
      <c r="S237"/>
      <c r="T237"/>
    </row>
    <row r="238" spans="14:20" x14ac:dyDescent="0.45">
      <c r="N238"/>
      <c r="O238"/>
      <c r="P238"/>
      <c r="Q238"/>
      <c r="R238"/>
      <c r="S238"/>
      <c r="T238"/>
    </row>
    <row r="239" spans="14:20" x14ac:dyDescent="0.45">
      <c r="N239"/>
      <c r="O239"/>
      <c r="P239"/>
      <c r="Q239"/>
      <c r="R239"/>
      <c r="S239"/>
      <c r="T239"/>
    </row>
    <row r="240" spans="14:20" x14ac:dyDescent="0.45">
      <c r="N240"/>
      <c r="O240"/>
      <c r="P240"/>
      <c r="Q240"/>
      <c r="R240"/>
      <c r="S240"/>
      <c r="T240"/>
    </row>
    <row r="241" spans="14:20" x14ac:dyDescent="0.45">
      <c r="N241"/>
      <c r="O241"/>
      <c r="P241"/>
      <c r="Q241"/>
      <c r="R241"/>
      <c r="S241"/>
      <c r="T241"/>
    </row>
    <row r="242" spans="14:20" x14ac:dyDescent="0.45">
      <c r="N242"/>
      <c r="O242"/>
      <c r="P242"/>
      <c r="Q242"/>
      <c r="R242"/>
      <c r="S242"/>
      <c r="T242"/>
    </row>
    <row r="243" spans="14:20" x14ac:dyDescent="0.45">
      <c r="N243"/>
      <c r="O243"/>
      <c r="P243"/>
      <c r="Q243"/>
      <c r="R243"/>
      <c r="S243"/>
      <c r="T243"/>
    </row>
    <row r="244" spans="14:20" x14ac:dyDescent="0.45">
      <c r="N244"/>
      <c r="O244"/>
      <c r="P244"/>
      <c r="Q244"/>
      <c r="R244"/>
      <c r="S244"/>
      <c r="T244"/>
    </row>
    <row r="245" spans="14:20" x14ac:dyDescent="0.45">
      <c r="N245"/>
      <c r="O245"/>
      <c r="P245"/>
      <c r="Q245"/>
      <c r="R245"/>
      <c r="S245"/>
      <c r="T245"/>
    </row>
    <row r="246" spans="14:20" x14ac:dyDescent="0.45">
      <c r="N246"/>
      <c r="O246"/>
      <c r="P246"/>
      <c r="Q246"/>
      <c r="R246"/>
      <c r="S246"/>
      <c r="T246"/>
    </row>
    <row r="247" spans="14:20" x14ac:dyDescent="0.45">
      <c r="N247"/>
      <c r="O247"/>
      <c r="P247"/>
      <c r="Q247"/>
      <c r="R247"/>
      <c r="S247"/>
      <c r="T247"/>
    </row>
    <row r="248" spans="14:20" x14ac:dyDescent="0.45">
      <c r="N248"/>
      <c r="O248"/>
      <c r="P248"/>
      <c r="Q248"/>
      <c r="R248"/>
      <c r="S248"/>
      <c r="T248"/>
    </row>
    <row r="249" spans="14:20" x14ac:dyDescent="0.45">
      <c r="N249"/>
      <c r="O249"/>
      <c r="P249"/>
      <c r="Q249"/>
      <c r="R249"/>
      <c r="S249"/>
      <c r="T249"/>
    </row>
    <row r="250" spans="14:20" x14ac:dyDescent="0.45">
      <c r="N250"/>
      <c r="O250"/>
      <c r="P250"/>
      <c r="Q250"/>
      <c r="R250"/>
      <c r="S250"/>
      <c r="T250"/>
    </row>
    <row r="251" spans="14:20" x14ac:dyDescent="0.45">
      <c r="N251"/>
      <c r="O251"/>
      <c r="P251"/>
      <c r="Q251"/>
      <c r="R251"/>
      <c r="S251"/>
      <c r="T251"/>
    </row>
    <row r="252" spans="14:20" x14ac:dyDescent="0.45">
      <c r="N252"/>
      <c r="O252"/>
      <c r="P252"/>
      <c r="Q252"/>
      <c r="R252"/>
      <c r="S252"/>
      <c r="T252"/>
    </row>
    <row r="253" spans="14:20" x14ac:dyDescent="0.45">
      <c r="N253"/>
      <c r="O253"/>
      <c r="P253"/>
      <c r="Q253"/>
      <c r="R253"/>
      <c r="S253"/>
      <c r="T253"/>
    </row>
    <row r="254" spans="14:20" x14ac:dyDescent="0.45">
      <c r="N254"/>
      <c r="O254"/>
      <c r="P254"/>
      <c r="Q254"/>
      <c r="R254"/>
      <c r="S254"/>
      <c r="T254"/>
    </row>
    <row r="255" spans="14:20" x14ac:dyDescent="0.45">
      <c r="N255"/>
      <c r="O255"/>
      <c r="P255"/>
      <c r="Q255"/>
      <c r="R255"/>
      <c r="S255"/>
      <c r="T255"/>
    </row>
    <row r="256" spans="14:20" x14ac:dyDescent="0.45">
      <c r="N256"/>
      <c r="O256"/>
      <c r="P256"/>
      <c r="Q256"/>
      <c r="R256"/>
      <c r="S256"/>
      <c r="T256"/>
    </row>
    <row r="257" spans="14:20" x14ac:dyDescent="0.45">
      <c r="N257"/>
      <c r="O257"/>
      <c r="P257"/>
      <c r="Q257"/>
      <c r="R257"/>
      <c r="S257"/>
      <c r="T257"/>
    </row>
    <row r="258" spans="14:20" x14ac:dyDescent="0.45">
      <c r="N258"/>
      <c r="O258"/>
      <c r="P258"/>
      <c r="Q258"/>
      <c r="R258"/>
      <c r="S258"/>
      <c r="T258"/>
    </row>
    <row r="259" spans="14:20" x14ac:dyDescent="0.45">
      <c r="N259"/>
      <c r="O259"/>
      <c r="P259"/>
      <c r="Q259"/>
      <c r="R259"/>
      <c r="S259"/>
      <c r="T259"/>
    </row>
    <row r="260" spans="14:20" x14ac:dyDescent="0.45">
      <c r="N260"/>
      <c r="O260"/>
      <c r="P260"/>
      <c r="Q260"/>
      <c r="R260"/>
      <c r="S260"/>
      <c r="T260"/>
    </row>
    <row r="261" spans="14:20" x14ac:dyDescent="0.45">
      <c r="N261"/>
      <c r="O261"/>
      <c r="P261"/>
      <c r="Q261"/>
      <c r="R261"/>
      <c r="S261"/>
      <c r="T261"/>
    </row>
    <row r="262" spans="14:20" x14ac:dyDescent="0.45">
      <c r="N262"/>
      <c r="O262"/>
      <c r="P262"/>
      <c r="Q262"/>
      <c r="R262"/>
      <c r="S262"/>
      <c r="T262"/>
    </row>
    <row r="263" spans="14:20" x14ac:dyDescent="0.45">
      <c r="N263"/>
      <c r="O263"/>
      <c r="P263"/>
      <c r="Q263"/>
      <c r="R263"/>
      <c r="S263"/>
      <c r="T263"/>
    </row>
    <row r="264" spans="14:20" x14ac:dyDescent="0.45">
      <c r="N264"/>
      <c r="O264"/>
      <c r="P264"/>
      <c r="Q264"/>
      <c r="R264"/>
      <c r="S264"/>
      <c r="T264"/>
    </row>
    <row r="265" spans="14:20" x14ac:dyDescent="0.45">
      <c r="N265"/>
      <c r="O265"/>
      <c r="P265"/>
      <c r="Q265"/>
      <c r="R265"/>
      <c r="S265"/>
      <c r="T265"/>
    </row>
    <row r="266" spans="14:20" x14ac:dyDescent="0.45">
      <c r="N266"/>
      <c r="O266"/>
      <c r="P266"/>
      <c r="Q266"/>
      <c r="R266"/>
      <c r="S266"/>
      <c r="T266"/>
    </row>
    <row r="267" spans="14:20" x14ac:dyDescent="0.45">
      <c r="N267"/>
      <c r="O267"/>
      <c r="P267"/>
      <c r="Q267"/>
      <c r="R267"/>
      <c r="S267"/>
      <c r="T267"/>
    </row>
    <row r="268" spans="14:20" x14ac:dyDescent="0.45">
      <c r="N268"/>
      <c r="O268"/>
      <c r="P268"/>
      <c r="Q268"/>
      <c r="R268"/>
      <c r="S268"/>
      <c r="T268"/>
    </row>
    <row r="269" spans="14:20" x14ac:dyDescent="0.45">
      <c r="N269"/>
      <c r="O269"/>
      <c r="P269"/>
      <c r="Q269"/>
      <c r="R269"/>
      <c r="S269"/>
      <c r="T269"/>
    </row>
    <row r="270" spans="14:20" x14ac:dyDescent="0.45">
      <c r="N270"/>
      <c r="O270"/>
      <c r="P270"/>
      <c r="Q270"/>
      <c r="R270"/>
      <c r="S270"/>
      <c r="T270"/>
    </row>
    <row r="271" spans="14:20" x14ac:dyDescent="0.45">
      <c r="N271"/>
      <c r="O271"/>
      <c r="P271"/>
      <c r="Q271"/>
      <c r="R271"/>
      <c r="S271"/>
      <c r="T271"/>
    </row>
    <row r="272" spans="14:20" x14ac:dyDescent="0.45">
      <c r="N272"/>
      <c r="O272"/>
      <c r="P272"/>
      <c r="Q272"/>
      <c r="R272"/>
      <c r="S272"/>
      <c r="T272"/>
    </row>
    <row r="273" spans="14:20" x14ac:dyDescent="0.45">
      <c r="N273"/>
      <c r="O273"/>
      <c r="P273"/>
      <c r="Q273"/>
      <c r="R273"/>
      <c r="S273"/>
      <c r="T273"/>
    </row>
    <row r="274" spans="14:20" x14ac:dyDescent="0.45">
      <c r="N274"/>
      <c r="O274"/>
      <c r="P274"/>
      <c r="Q274"/>
      <c r="R274"/>
      <c r="S274"/>
      <c r="T274"/>
    </row>
    <row r="275" spans="14:20" x14ac:dyDescent="0.45">
      <c r="N275"/>
      <c r="O275"/>
      <c r="P275"/>
      <c r="Q275"/>
      <c r="R275"/>
      <c r="S275"/>
      <c r="T275"/>
    </row>
    <row r="276" spans="14:20" x14ac:dyDescent="0.45">
      <c r="N276"/>
      <c r="O276"/>
      <c r="P276"/>
      <c r="Q276"/>
      <c r="R276"/>
      <c r="S276"/>
      <c r="T276"/>
    </row>
    <row r="277" spans="14:20" x14ac:dyDescent="0.45">
      <c r="N277"/>
      <c r="O277"/>
      <c r="P277"/>
      <c r="Q277"/>
      <c r="R277"/>
      <c r="S277"/>
      <c r="T277"/>
    </row>
    <row r="278" spans="14:20" x14ac:dyDescent="0.45">
      <c r="N278"/>
      <c r="O278"/>
      <c r="P278"/>
      <c r="Q278"/>
      <c r="R278"/>
      <c r="S278"/>
      <c r="T278"/>
    </row>
    <row r="279" spans="14:20" x14ac:dyDescent="0.45">
      <c r="N279"/>
      <c r="O279"/>
      <c r="P279"/>
      <c r="Q279"/>
      <c r="R279"/>
      <c r="S279"/>
      <c r="T279"/>
    </row>
    <row r="280" spans="14:20" x14ac:dyDescent="0.45">
      <c r="N280"/>
      <c r="O280"/>
      <c r="P280"/>
      <c r="Q280"/>
      <c r="R280"/>
      <c r="S280"/>
      <c r="T280"/>
    </row>
    <row r="281" spans="14:20" x14ac:dyDescent="0.45">
      <c r="N281"/>
      <c r="O281"/>
      <c r="P281"/>
      <c r="Q281"/>
      <c r="R281"/>
      <c r="S281"/>
      <c r="T281"/>
    </row>
    <row r="282" spans="14:20" x14ac:dyDescent="0.45">
      <c r="N282"/>
      <c r="O282"/>
      <c r="P282"/>
      <c r="Q282"/>
      <c r="R282"/>
      <c r="S282"/>
      <c r="T282"/>
    </row>
    <row r="283" spans="14:20" x14ac:dyDescent="0.45">
      <c r="N283"/>
      <c r="O283"/>
      <c r="P283"/>
      <c r="Q283"/>
      <c r="R283"/>
      <c r="S283"/>
      <c r="T283"/>
    </row>
    <row r="284" spans="14:20" x14ac:dyDescent="0.45">
      <c r="N284"/>
      <c r="O284"/>
      <c r="P284"/>
      <c r="Q284"/>
      <c r="R284"/>
      <c r="S284"/>
      <c r="T284"/>
    </row>
    <row r="285" spans="14:20" x14ac:dyDescent="0.45">
      <c r="N285"/>
      <c r="O285"/>
      <c r="P285"/>
      <c r="Q285"/>
      <c r="R285"/>
      <c r="S285"/>
      <c r="T285"/>
    </row>
    <row r="286" spans="14:20" x14ac:dyDescent="0.45">
      <c r="N286"/>
      <c r="O286"/>
      <c r="P286"/>
      <c r="Q286"/>
      <c r="R286"/>
      <c r="S286"/>
      <c r="T286"/>
    </row>
    <row r="287" spans="14:20" x14ac:dyDescent="0.45">
      <c r="N287"/>
      <c r="O287"/>
      <c r="P287"/>
      <c r="Q287"/>
      <c r="R287"/>
      <c r="S287"/>
      <c r="T287"/>
    </row>
    <row r="288" spans="14:20" x14ac:dyDescent="0.45">
      <c r="N288"/>
      <c r="O288"/>
      <c r="P288"/>
      <c r="Q288"/>
      <c r="R288"/>
      <c r="S288"/>
      <c r="T288"/>
    </row>
    <row r="289" spans="14:20" x14ac:dyDescent="0.45">
      <c r="N289"/>
      <c r="O289"/>
      <c r="P289"/>
      <c r="Q289"/>
      <c r="R289"/>
      <c r="S289"/>
      <c r="T289"/>
    </row>
    <row r="290" spans="14:20" x14ac:dyDescent="0.45">
      <c r="N290"/>
      <c r="O290"/>
      <c r="P290"/>
      <c r="Q290"/>
      <c r="R290"/>
      <c r="S290"/>
      <c r="T290"/>
    </row>
    <row r="291" spans="14:20" x14ac:dyDescent="0.45">
      <c r="N291"/>
      <c r="O291"/>
      <c r="P291"/>
      <c r="Q291"/>
      <c r="R291"/>
      <c r="S291"/>
      <c r="T291"/>
    </row>
    <row r="292" spans="14:20" x14ac:dyDescent="0.45">
      <c r="N292"/>
      <c r="O292"/>
      <c r="P292"/>
      <c r="Q292"/>
      <c r="R292"/>
      <c r="S292"/>
      <c r="T292"/>
    </row>
    <row r="293" spans="14:20" x14ac:dyDescent="0.45">
      <c r="N293"/>
      <c r="O293"/>
      <c r="P293"/>
      <c r="Q293"/>
      <c r="R293"/>
      <c r="S293"/>
      <c r="T293"/>
    </row>
    <row r="294" spans="14:20" x14ac:dyDescent="0.45">
      <c r="N294"/>
      <c r="O294"/>
      <c r="P294"/>
      <c r="Q294"/>
      <c r="R294"/>
      <c r="S294"/>
      <c r="T294"/>
    </row>
    <row r="295" spans="14:20" x14ac:dyDescent="0.45">
      <c r="N295"/>
      <c r="O295"/>
      <c r="P295"/>
      <c r="Q295"/>
      <c r="R295"/>
      <c r="S295"/>
      <c r="T295"/>
    </row>
    <row r="296" spans="14:20" x14ac:dyDescent="0.45">
      <c r="N296"/>
      <c r="O296"/>
      <c r="P296"/>
      <c r="Q296"/>
      <c r="R296"/>
      <c r="S296"/>
      <c r="T296"/>
    </row>
    <row r="297" spans="14:20" x14ac:dyDescent="0.45">
      <c r="N297"/>
      <c r="O297"/>
      <c r="P297"/>
      <c r="Q297"/>
      <c r="R297"/>
      <c r="S297"/>
      <c r="T297"/>
    </row>
    <row r="298" spans="14:20" x14ac:dyDescent="0.45">
      <c r="N298"/>
      <c r="O298"/>
      <c r="P298"/>
      <c r="Q298"/>
      <c r="R298"/>
      <c r="S298"/>
      <c r="T298"/>
    </row>
    <row r="299" spans="14:20" x14ac:dyDescent="0.45">
      <c r="N299"/>
      <c r="O299"/>
      <c r="P299"/>
      <c r="Q299"/>
      <c r="R299"/>
      <c r="S299"/>
      <c r="T299"/>
    </row>
    <row r="300" spans="14:20" x14ac:dyDescent="0.45">
      <c r="N300"/>
      <c r="O300"/>
      <c r="P300"/>
      <c r="Q300"/>
      <c r="R300"/>
      <c r="S300"/>
      <c r="T300"/>
    </row>
    <row r="301" spans="14:20" x14ac:dyDescent="0.45">
      <c r="N301"/>
      <c r="O301"/>
      <c r="P301"/>
      <c r="Q301"/>
      <c r="R301"/>
      <c r="S301"/>
      <c r="T301"/>
    </row>
    <row r="302" spans="14:20" x14ac:dyDescent="0.45">
      <c r="N302"/>
      <c r="O302"/>
      <c r="P302"/>
      <c r="Q302"/>
      <c r="R302"/>
      <c r="S302"/>
      <c r="T302"/>
    </row>
    <row r="303" spans="14:20" x14ac:dyDescent="0.45">
      <c r="N303"/>
      <c r="O303"/>
      <c r="P303"/>
      <c r="Q303"/>
      <c r="R303"/>
      <c r="S303"/>
      <c r="T303"/>
    </row>
    <row r="304" spans="14:20" x14ac:dyDescent="0.45">
      <c r="N304"/>
      <c r="O304"/>
      <c r="P304"/>
      <c r="Q304"/>
      <c r="R304"/>
      <c r="S304"/>
      <c r="T304"/>
    </row>
    <row r="305" spans="14:20" x14ac:dyDescent="0.45">
      <c r="N305"/>
      <c r="O305"/>
      <c r="P305"/>
      <c r="Q305"/>
      <c r="R305"/>
      <c r="S305"/>
      <c r="T305"/>
    </row>
    <row r="306" spans="14:20" x14ac:dyDescent="0.45">
      <c r="N306"/>
      <c r="O306"/>
      <c r="P306"/>
      <c r="Q306"/>
      <c r="R306"/>
      <c r="S306"/>
      <c r="T306"/>
    </row>
    <row r="307" spans="14:20" x14ac:dyDescent="0.45">
      <c r="N307"/>
      <c r="O307"/>
      <c r="P307"/>
      <c r="Q307"/>
      <c r="R307"/>
      <c r="S307"/>
      <c r="T307"/>
    </row>
    <row r="308" spans="14:20" x14ac:dyDescent="0.45">
      <c r="N308"/>
      <c r="O308"/>
      <c r="P308"/>
      <c r="Q308"/>
      <c r="R308"/>
      <c r="S308"/>
      <c r="T308"/>
    </row>
    <row r="309" spans="14:20" x14ac:dyDescent="0.45">
      <c r="N309"/>
      <c r="O309"/>
      <c r="P309"/>
      <c r="Q309"/>
      <c r="R309"/>
      <c r="S309"/>
      <c r="T309"/>
    </row>
    <row r="310" spans="14:20" x14ac:dyDescent="0.45">
      <c r="N310"/>
      <c r="O310"/>
      <c r="P310"/>
      <c r="Q310"/>
      <c r="R310"/>
      <c r="S310"/>
      <c r="T310"/>
    </row>
    <row r="311" spans="14:20" x14ac:dyDescent="0.45">
      <c r="N311"/>
      <c r="O311"/>
      <c r="P311"/>
      <c r="Q311"/>
      <c r="R311"/>
      <c r="S311"/>
      <c r="T311"/>
    </row>
    <row r="312" spans="14:20" x14ac:dyDescent="0.45">
      <c r="N312"/>
      <c r="O312"/>
      <c r="P312"/>
      <c r="Q312"/>
      <c r="R312"/>
      <c r="S312"/>
      <c r="T312"/>
    </row>
    <row r="313" spans="14:20" x14ac:dyDescent="0.45">
      <c r="N313"/>
      <c r="O313"/>
      <c r="P313"/>
      <c r="Q313"/>
      <c r="R313"/>
      <c r="S313"/>
      <c r="T313"/>
    </row>
    <row r="314" spans="14:20" x14ac:dyDescent="0.45">
      <c r="N314"/>
      <c r="O314"/>
      <c r="P314"/>
      <c r="Q314"/>
      <c r="R314"/>
      <c r="S314"/>
      <c r="T314"/>
    </row>
    <row r="315" spans="14:20" x14ac:dyDescent="0.45">
      <c r="N315"/>
      <c r="O315"/>
      <c r="P315"/>
      <c r="Q315"/>
      <c r="R315"/>
      <c r="S315"/>
      <c r="T315"/>
    </row>
    <row r="316" spans="14:20" x14ac:dyDescent="0.45">
      <c r="N316"/>
      <c r="O316"/>
      <c r="P316"/>
      <c r="Q316"/>
      <c r="R316"/>
      <c r="S316"/>
      <c r="T316"/>
    </row>
    <row r="317" spans="14:20" x14ac:dyDescent="0.45">
      <c r="N317"/>
      <c r="O317"/>
      <c r="P317"/>
      <c r="Q317"/>
      <c r="R317"/>
      <c r="S317"/>
      <c r="T317"/>
    </row>
    <row r="318" spans="14:20" x14ac:dyDescent="0.45">
      <c r="N318"/>
      <c r="O318"/>
      <c r="P318"/>
      <c r="Q318"/>
      <c r="R318"/>
      <c r="S318"/>
      <c r="T318"/>
    </row>
    <row r="319" spans="14:20" x14ac:dyDescent="0.45">
      <c r="N319"/>
      <c r="O319"/>
      <c r="P319"/>
      <c r="Q319"/>
      <c r="R319"/>
      <c r="S319"/>
      <c r="T319"/>
    </row>
    <row r="320" spans="14:20" x14ac:dyDescent="0.45">
      <c r="N320"/>
      <c r="O320"/>
      <c r="P320"/>
      <c r="Q320"/>
      <c r="R320"/>
      <c r="S320"/>
      <c r="T320"/>
    </row>
    <row r="321" spans="14:20" x14ac:dyDescent="0.45">
      <c r="N321"/>
      <c r="O321"/>
      <c r="P321"/>
      <c r="Q321"/>
      <c r="R321"/>
      <c r="S321"/>
      <c r="T321"/>
    </row>
    <row r="322" spans="14:20" x14ac:dyDescent="0.45">
      <c r="N322"/>
      <c r="O322"/>
      <c r="P322"/>
      <c r="Q322"/>
      <c r="R322"/>
      <c r="S322"/>
      <c r="T322"/>
    </row>
    <row r="323" spans="14:20" x14ac:dyDescent="0.45">
      <c r="N323"/>
      <c r="O323"/>
      <c r="P323"/>
      <c r="Q323"/>
      <c r="R323"/>
      <c r="S323"/>
      <c r="T323"/>
    </row>
    <row r="324" spans="14:20" x14ac:dyDescent="0.45">
      <c r="N324"/>
      <c r="O324"/>
      <c r="P324"/>
      <c r="Q324"/>
      <c r="R324"/>
      <c r="S324"/>
      <c r="T324"/>
    </row>
    <row r="325" spans="14:20" x14ac:dyDescent="0.45">
      <c r="N325"/>
      <c r="O325"/>
      <c r="P325"/>
      <c r="Q325"/>
      <c r="R325"/>
      <c r="S325"/>
      <c r="T325"/>
    </row>
    <row r="326" spans="14:20" x14ac:dyDescent="0.45">
      <c r="N326"/>
      <c r="O326"/>
      <c r="P326"/>
      <c r="Q326"/>
      <c r="R326"/>
      <c r="S326"/>
      <c r="T326"/>
    </row>
    <row r="327" spans="14:20" x14ac:dyDescent="0.45">
      <c r="N327"/>
      <c r="O327"/>
      <c r="P327"/>
      <c r="Q327"/>
      <c r="R327"/>
      <c r="S327"/>
      <c r="T327"/>
    </row>
    <row r="328" spans="14:20" x14ac:dyDescent="0.45">
      <c r="N328"/>
      <c r="O328"/>
      <c r="P328"/>
      <c r="Q328"/>
      <c r="R328"/>
      <c r="S328"/>
      <c r="T328"/>
    </row>
    <row r="329" spans="14:20" x14ac:dyDescent="0.45">
      <c r="N329"/>
      <c r="O329"/>
      <c r="P329"/>
      <c r="Q329"/>
      <c r="R329"/>
      <c r="S329"/>
      <c r="T329"/>
    </row>
    <row r="330" spans="14:20" x14ac:dyDescent="0.45">
      <c r="N330"/>
      <c r="O330"/>
      <c r="P330"/>
      <c r="Q330"/>
      <c r="R330"/>
      <c r="S330"/>
      <c r="T330"/>
    </row>
    <row r="331" spans="14:20" x14ac:dyDescent="0.45">
      <c r="N331"/>
      <c r="O331"/>
      <c r="P331"/>
      <c r="Q331"/>
      <c r="R331"/>
      <c r="S331"/>
      <c r="T331"/>
    </row>
    <row r="332" spans="14:20" x14ac:dyDescent="0.45">
      <c r="N332"/>
      <c r="O332"/>
      <c r="P332"/>
      <c r="Q332"/>
      <c r="R332"/>
      <c r="S332"/>
      <c r="T332"/>
    </row>
    <row r="333" spans="14:20" x14ac:dyDescent="0.45">
      <c r="N333"/>
      <c r="O333"/>
      <c r="P333"/>
      <c r="Q333"/>
      <c r="R333"/>
      <c r="S333"/>
      <c r="T333"/>
    </row>
    <row r="334" spans="14:20" x14ac:dyDescent="0.45">
      <c r="N334"/>
      <c r="O334"/>
      <c r="P334"/>
      <c r="Q334"/>
      <c r="R334"/>
      <c r="S334"/>
      <c r="T334"/>
    </row>
    <row r="335" spans="14:20" x14ac:dyDescent="0.45">
      <c r="N335"/>
      <c r="O335"/>
      <c r="P335"/>
      <c r="Q335"/>
      <c r="R335"/>
      <c r="S335"/>
      <c r="T335"/>
    </row>
    <row r="336" spans="14:20" x14ac:dyDescent="0.45">
      <c r="N336"/>
      <c r="O336"/>
      <c r="P336"/>
      <c r="Q336"/>
      <c r="R336"/>
      <c r="S336"/>
      <c r="T336"/>
    </row>
    <row r="337" spans="14:20" x14ac:dyDescent="0.45">
      <c r="N337"/>
      <c r="O337"/>
      <c r="P337"/>
      <c r="Q337"/>
      <c r="R337"/>
      <c r="S337"/>
      <c r="T337"/>
    </row>
    <row r="338" spans="14:20" x14ac:dyDescent="0.45">
      <c r="N338"/>
      <c r="O338"/>
      <c r="P338"/>
      <c r="Q338"/>
      <c r="R338"/>
      <c r="S338"/>
      <c r="T338"/>
    </row>
    <row r="339" spans="14:20" x14ac:dyDescent="0.45">
      <c r="N339"/>
      <c r="O339"/>
      <c r="P339"/>
      <c r="Q339"/>
      <c r="R339"/>
      <c r="S339"/>
      <c r="T339"/>
    </row>
    <row r="340" spans="14:20" x14ac:dyDescent="0.45">
      <c r="N340"/>
      <c r="O340"/>
      <c r="P340"/>
      <c r="Q340"/>
      <c r="R340"/>
      <c r="S340"/>
      <c r="T340"/>
    </row>
    <row r="341" spans="14:20" x14ac:dyDescent="0.45">
      <c r="N341"/>
      <c r="O341"/>
      <c r="P341"/>
      <c r="Q341"/>
      <c r="R341"/>
      <c r="S341"/>
      <c r="T341"/>
    </row>
    <row r="342" spans="14:20" x14ac:dyDescent="0.45">
      <c r="N342"/>
      <c r="O342"/>
      <c r="P342"/>
      <c r="Q342"/>
      <c r="R342"/>
      <c r="S342"/>
      <c r="T342"/>
    </row>
    <row r="343" spans="14:20" x14ac:dyDescent="0.45">
      <c r="N343"/>
      <c r="O343"/>
      <c r="P343"/>
      <c r="Q343"/>
      <c r="R343"/>
      <c r="S343"/>
      <c r="T343"/>
    </row>
    <row r="344" spans="14:20" x14ac:dyDescent="0.45">
      <c r="N344"/>
      <c r="O344"/>
      <c r="P344"/>
      <c r="Q344"/>
      <c r="R344"/>
      <c r="S344"/>
      <c r="T344"/>
    </row>
    <row r="345" spans="14:20" x14ac:dyDescent="0.45">
      <c r="N345"/>
      <c r="O345"/>
      <c r="P345"/>
      <c r="Q345"/>
      <c r="R345"/>
      <c r="S345"/>
      <c r="T345"/>
    </row>
    <row r="346" spans="14:20" x14ac:dyDescent="0.45">
      <c r="N346"/>
      <c r="O346"/>
      <c r="P346"/>
      <c r="Q346"/>
      <c r="R346"/>
      <c r="S346"/>
      <c r="T346"/>
    </row>
    <row r="347" spans="14:20" x14ac:dyDescent="0.45">
      <c r="N347"/>
      <c r="O347"/>
      <c r="P347"/>
      <c r="Q347"/>
      <c r="R347"/>
      <c r="S347"/>
      <c r="T347"/>
    </row>
    <row r="348" spans="14:20" x14ac:dyDescent="0.45">
      <c r="N348"/>
      <c r="O348"/>
      <c r="P348"/>
      <c r="Q348"/>
      <c r="R348"/>
      <c r="S348"/>
      <c r="T348"/>
    </row>
    <row r="349" spans="14:20" x14ac:dyDescent="0.45">
      <c r="N349"/>
      <c r="O349"/>
      <c r="P349"/>
      <c r="Q349"/>
      <c r="R349"/>
      <c r="S349"/>
      <c r="T349"/>
    </row>
    <row r="350" spans="14:20" x14ac:dyDescent="0.45">
      <c r="N350"/>
      <c r="O350"/>
      <c r="P350"/>
      <c r="Q350"/>
      <c r="R350"/>
      <c r="S350"/>
      <c r="T350"/>
    </row>
    <row r="351" spans="14:20" x14ac:dyDescent="0.45">
      <c r="N351"/>
      <c r="O351"/>
      <c r="P351"/>
      <c r="Q351"/>
      <c r="R351"/>
      <c r="S351"/>
      <c r="T351"/>
    </row>
    <row r="352" spans="14:20" x14ac:dyDescent="0.45">
      <c r="N352"/>
      <c r="O352"/>
      <c r="P352"/>
      <c r="Q352"/>
      <c r="R352"/>
      <c r="S352"/>
      <c r="T352"/>
    </row>
    <row r="353" spans="14:20" x14ac:dyDescent="0.45">
      <c r="N353"/>
      <c r="O353"/>
      <c r="P353"/>
      <c r="Q353"/>
      <c r="R353"/>
      <c r="S353"/>
      <c r="T353"/>
    </row>
    <row r="354" spans="14:20" x14ac:dyDescent="0.45">
      <c r="N354"/>
      <c r="O354"/>
      <c r="P354"/>
      <c r="Q354"/>
      <c r="R354"/>
      <c r="S354"/>
      <c r="T354"/>
    </row>
    <row r="355" spans="14:20" x14ac:dyDescent="0.45">
      <c r="N355"/>
      <c r="O355"/>
      <c r="P355"/>
      <c r="Q355"/>
      <c r="R355"/>
      <c r="S355"/>
      <c r="T355"/>
    </row>
    <row r="356" spans="14:20" x14ac:dyDescent="0.45">
      <c r="N356"/>
      <c r="O356"/>
      <c r="P356"/>
      <c r="Q356"/>
      <c r="R356"/>
      <c r="S356"/>
      <c r="T356"/>
    </row>
    <row r="357" spans="14:20" x14ac:dyDescent="0.45">
      <c r="N357"/>
      <c r="O357"/>
      <c r="P357"/>
      <c r="Q357"/>
      <c r="R357"/>
      <c r="S357"/>
      <c r="T357"/>
    </row>
    <row r="358" spans="14:20" x14ac:dyDescent="0.45">
      <c r="N358"/>
      <c r="O358"/>
      <c r="P358"/>
      <c r="Q358"/>
      <c r="R358"/>
      <c r="S358"/>
      <c r="T358"/>
    </row>
    <row r="359" spans="14:20" x14ac:dyDescent="0.45">
      <c r="N359"/>
      <c r="O359"/>
      <c r="P359"/>
      <c r="Q359"/>
      <c r="R359"/>
      <c r="S359"/>
      <c r="T359"/>
    </row>
    <row r="360" spans="14:20" x14ac:dyDescent="0.45">
      <c r="N360"/>
      <c r="O360"/>
      <c r="P360"/>
      <c r="Q360"/>
      <c r="R360"/>
      <c r="S360"/>
      <c r="T360"/>
    </row>
    <row r="361" spans="14:20" x14ac:dyDescent="0.45">
      <c r="N361"/>
      <c r="O361"/>
      <c r="P361"/>
      <c r="Q361"/>
      <c r="R361"/>
      <c r="S361"/>
      <c r="T361"/>
    </row>
    <row r="362" spans="14:20" x14ac:dyDescent="0.45">
      <c r="N362"/>
      <c r="O362"/>
      <c r="P362"/>
      <c r="Q362"/>
      <c r="R362"/>
      <c r="S362"/>
      <c r="T362"/>
    </row>
    <row r="363" spans="14:20" x14ac:dyDescent="0.45">
      <c r="N363"/>
      <c r="O363"/>
      <c r="P363"/>
      <c r="Q363"/>
      <c r="R363"/>
      <c r="S363"/>
      <c r="T363"/>
    </row>
    <row r="364" spans="14:20" x14ac:dyDescent="0.45">
      <c r="N364"/>
      <c r="O364"/>
      <c r="P364"/>
      <c r="Q364"/>
      <c r="R364"/>
      <c r="S364"/>
      <c r="T364"/>
    </row>
    <row r="365" spans="14:20" x14ac:dyDescent="0.45">
      <c r="N365"/>
      <c r="O365"/>
      <c r="P365"/>
      <c r="Q365"/>
      <c r="R365"/>
      <c r="S365"/>
      <c r="T365"/>
    </row>
    <row r="366" spans="14:20" x14ac:dyDescent="0.45">
      <c r="N366"/>
      <c r="O366"/>
      <c r="P366"/>
      <c r="Q366"/>
      <c r="R366"/>
      <c r="S366"/>
      <c r="T366"/>
    </row>
    <row r="367" spans="14:20" x14ac:dyDescent="0.45">
      <c r="N367"/>
      <c r="O367"/>
      <c r="P367"/>
      <c r="Q367"/>
      <c r="R367"/>
      <c r="S367"/>
      <c r="T367"/>
    </row>
    <row r="368" spans="14:20" x14ac:dyDescent="0.45">
      <c r="N368"/>
      <c r="O368"/>
      <c r="P368"/>
      <c r="Q368"/>
      <c r="R368"/>
      <c r="S368"/>
      <c r="T368"/>
    </row>
    <row r="369" spans="14:20" x14ac:dyDescent="0.45">
      <c r="N369"/>
      <c r="O369"/>
      <c r="P369"/>
      <c r="Q369"/>
      <c r="R369"/>
      <c r="S369"/>
      <c r="T369"/>
    </row>
    <row r="370" spans="14:20" x14ac:dyDescent="0.45">
      <c r="N370"/>
      <c r="O370"/>
      <c r="P370"/>
      <c r="Q370"/>
      <c r="R370"/>
      <c r="S370"/>
      <c r="T370"/>
    </row>
    <row r="371" spans="14:20" x14ac:dyDescent="0.45">
      <c r="N371"/>
      <c r="O371"/>
      <c r="P371"/>
      <c r="Q371"/>
      <c r="R371"/>
      <c r="S371"/>
      <c r="T371"/>
    </row>
    <row r="372" spans="14:20" x14ac:dyDescent="0.45">
      <c r="N372"/>
      <c r="O372"/>
      <c r="P372"/>
      <c r="Q372"/>
      <c r="R372"/>
      <c r="S372"/>
      <c r="T372"/>
    </row>
    <row r="373" spans="14:20" x14ac:dyDescent="0.45">
      <c r="N373"/>
      <c r="O373"/>
      <c r="P373"/>
      <c r="Q373"/>
      <c r="R373"/>
      <c r="S373"/>
      <c r="T373"/>
    </row>
    <row r="374" spans="14:20" x14ac:dyDescent="0.45">
      <c r="N374"/>
      <c r="O374"/>
      <c r="P374"/>
      <c r="Q374"/>
      <c r="R374"/>
      <c r="S374"/>
      <c r="T374"/>
    </row>
    <row r="375" spans="14:20" x14ac:dyDescent="0.45">
      <c r="N375"/>
      <c r="O375"/>
      <c r="P375"/>
      <c r="Q375"/>
      <c r="R375"/>
      <c r="S375"/>
      <c r="T375"/>
    </row>
    <row r="376" spans="14:20" x14ac:dyDescent="0.45">
      <c r="N376"/>
      <c r="O376"/>
      <c r="P376"/>
      <c r="Q376"/>
      <c r="R376"/>
      <c r="S376"/>
      <c r="T376"/>
    </row>
    <row r="377" spans="14:20" x14ac:dyDescent="0.45">
      <c r="N377"/>
      <c r="O377"/>
      <c r="P377"/>
      <c r="Q377"/>
      <c r="R377"/>
      <c r="S377"/>
      <c r="T377"/>
    </row>
    <row r="378" spans="14:20" x14ac:dyDescent="0.45">
      <c r="N378"/>
      <c r="O378"/>
      <c r="P378"/>
      <c r="Q378"/>
      <c r="R378"/>
      <c r="S378"/>
      <c r="T378"/>
    </row>
    <row r="379" spans="14:20" x14ac:dyDescent="0.45">
      <c r="N379"/>
      <c r="O379"/>
      <c r="P379"/>
      <c r="Q379"/>
      <c r="R379"/>
      <c r="S379"/>
      <c r="T379"/>
    </row>
    <row r="380" spans="14:20" x14ac:dyDescent="0.45">
      <c r="N380"/>
      <c r="O380"/>
      <c r="P380"/>
      <c r="Q380"/>
      <c r="R380"/>
      <c r="S380"/>
      <c r="T380"/>
    </row>
    <row r="381" spans="14:20" x14ac:dyDescent="0.45">
      <c r="N381"/>
      <c r="O381"/>
      <c r="P381"/>
      <c r="Q381"/>
      <c r="R381"/>
      <c r="S381"/>
      <c r="T381"/>
    </row>
    <row r="382" spans="14:20" x14ac:dyDescent="0.45">
      <c r="N382"/>
      <c r="O382"/>
      <c r="P382"/>
      <c r="Q382"/>
      <c r="R382"/>
      <c r="S382"/>
      <c r="T382"/>
    </row>
    <row r="383" spans="14:20" x14ac:dyDescent="0.45">
      <c r="N383"/>
      <c r="O383"/>
      <c r="P383"/>
      <c r="Q383"/>
      <c r="R383"/>
      <c r="S383"/>
      <c r="T383"/>
    </row>
    <row r="384" spans="14:20" x14ac:dyDescent="0.45">
      <c r="N384"/>
      <c r="O384"/>
      <c r="P384"/>
      <c r="Q384"/>
      <c r="R384"/>
      <c r="S384"/>
      <c r="T384"/>
    </row>
    <row r="385" spans="14:20" x14ac:dyDescent="0.45">
      <c r="N385"/>
      <c r="O385"/>
      <c r="P385"/>
      <c r="Q385"/>
      <c r="R385"/>
      <c r="S385"/>
      <c r="T385"/>
    </row>
    <row r="386" spans="14:20" x14ac:dyDescent="0.45">
      <c r="N386"/>
      <c r="O386"/>
      <c r="P386"/>
      <c r="Q386"/>
      <c r="R386"/>
      <c r="S386"/>
      <c r="T386"/>
    </row>
    <row r="387" spans="14:20" x14ac:dyDescent="0.45">
      <c r="N387"/>
      <c r="O387"/>
      <c r="P387"/>
      <c r="Q387"/>
      <c r="R387"/>
      <c r="S387"/>
      <c r="T387"/>
    </row>
    <row r="388" spans="14:20" x14ac:dyDescent="0.45">
      <c r="N388"/>
      <c r="O388"/>
      <c r="P388"/>
      <c r="Q388"/>
      <c r="R388"/>
      <c r="S388"/>
      <c r="T388"/>
    </row>
    <row r="389" spans="14:20" x14ac:dyDescent="0.45">
      <c r="N389"/>
      <c r="O389"/>
      <c r="P389"/>
      <c r="Q389"/>
      <c r="R389"/>
      <c r="S389"/>
      <c r="T389"/>
    </row>
    <row r="390" spans="14:20" x14ac:dyDescent="0.45">
      <c r="N390"/>
      <c r="O390"/>
      <c r="P390"/>
      <c r="Q390"/>
      <c r="R390"/>
      <c r="S390"/>
      <c r="T390"/>
    </row>
    <row r="391" spans="14:20" x14ac:dyDescent="0.45">
      <c r="N391"/>
      <c r="O391"/>
      <c r="P391"/>
      <c r="Q391"/>
      <c r="R391"/>
      <c r="S391"/>
      <c r="T391"/>
    </row>
    <row r="392" spans="14:20" x14ac:dyDescent="0.45">
      <c r="N392"/>
      <c r="O392"/>
      <c r="P392"/>
      <c r="Q392"/>
      <c r="R392"/>
      <c r="S392"/>
      <c r="T392"/>
    </row>
    <row r="393" spans="14:20" x14ac:dyDescent="0.45">
      <c r="N393"/>
      <c r="O393"/>
      <c r="P393"/>
      <c r="Q393"/>
      <c r="R393"/>
      <c r="S393"/>
      <c r="T393"/>
    </row>
    <row r="394" spans="14:20" x14ac:dyDescent="0.45">
      <c r="N394"/>
      <c r="O394"/>
      <c r="P394"/>
      <c r="Q394"/>
      <c r="R394"/>
      <c r="S394"/>
      <c r="T394"/>
    </row>
    <row r="395" spans="14:20" x14ac:dyDescent="0.45">
      <c r="N395"/>
      <c r="O395"/>
      <c r="P395"/>
      <c r="Q395"/>
      <c r="R395"/>
      <c r="S395"/>
      <c r="T395"/>
    </row>
    <row r="396" spans="14:20" x14ac:dyDescent="0.45">
      <c r="N396"/>
      <c r="O396"/>
      <c r="P396"/>
      <c r="Q396"/>
      <c r="R396"/>
      <c r="S396"/>
      <c r="T396"/>
    </row>
    <row r="397" spans="14:20" x14ac:dyDescent="0.45">
      <c r="N397"/>
      <c r="O397"/>
      <c r="P397"/>
      <c r="Q397"/>
      <c r="R397"/>
      <c r="S397"/>
      <c r="T397"/>
    </row>
    <row r="398" spans="14:20" x14ac:dyDescent="0.45">
      <c r="N398"/>
      <c r="O398"/>
      <c r="P398"/>
      <c r="Q398"/>
      <c r="R398"/>
      <c r="S398"/>
      <c r="T398"/>
    </row>
    <row r="399" spans="14:20" x14ac:dyDescent="0.45">
      <c r="N399"/>
      <c r="O399"/>
      <c r="P399"/>
      <c r="Q399"/>
      <c r="R399"/>
      <c r="S399"/>
      <c r="T399"/>
    </row>
    <row r="400" spans="14:20" x14ac:dyDescent="0.45">
      <c r="N400"/>
      <c r="O400"/>
      <c r="P400"/>
      <c r="Q400"/>
      <c r="R400"/>
      <c r="S400"/>
      <c r="T400"/>
    </row>
    <row r="401" spans="14:20" x14ac:dyDescent="0.45">
      <c r="N401"/>
      <c r="O401"/>
      <c r="P401"/>
      <c r="Q401"/>
      <c r="R401"/>
      <c r="S401"/>
      <c r="T401"/>
    </row>
    <row r="402" spans="14:20" x14ac:dyDescent="0.45">
      <c r="N402"/>
      <c r="O402"/>
      <c r="P402"/>
      <c r="Q402"/>
      <c r="R402"/>
      <c r="S402"/>
      <c r="T402"/>
    </row>
    <row r="403" spans="14:20" x14ac:dyDescent="0.45">
      <c r="N403"/>
      <c r="O403"/>
      <c r="P403"/>
      <c r="Q403"/>
      <c r="R403"/>
      <c r="S403"/>
      <c r="T403"/>
    </row>
    <row r="404" spans="14:20" x14ac:dyDescent="0.45">
      <c r="N404"/>
      <c r="O404"/>
      <c r="P404"/>
      <c r="Q404"/>
      <c r="R404"/>
      <c r="S404"/>
      <c r="T404"/>
    </row>
    <row r="405" spans="14:20" x14ac:dyDescent="0.45">
      <c r="N405"/>
      <c r="O405"/>
      <c r="P405"/>
      <c r="Q405"/>
      <c r="R405"/>
      <c r="S405"/>
      <c r="T405"/>
    </row>
    <row r="406" spans="14:20" x14ac:dyDescent="0.45">
      <c r="N406"/>
      <c r="O406"/>
      <c r="P406"/>
      <c r="Q406"/>
      <c r="R406"/>
      <c r="S406"/>
      <c r="T406"/>
    </row>
    <row r="407" spans="14:20" x14ac:dyDescent="0.45">
      <c r="N407"/>
      <c r="O407"/>
      <c r="P407"/>
      <c r="Q407"/>
      <c r="R407"/>
      <c r="S407"/>
      <c r="T407"/>
    </row>
    <row r="408" spans="14:20" x14ac:dyDescent="0.45">
      <c r="N408"/>
      <c r="O408"/>
      <c r="P408"/>
      <c r="Q408"/>
      <c r="R408"/>
      <c r="S408"/>
      <c r="T408"/>
    </row>
    <row r="409" spans="14:20" x14ac:dyDescent="0.45">
      <c r="N409"/>
      <c r="O409"/>
      <c r="P409"/>
      <c r="Q409"/>
      <c r="R409"/>
      <c r="S409"/>
      <c r="T409"/>
    </row>
    <row r="410" spans="14:20" x14ac:dyDescent="0.45">
      <c r="N410"/>
      <c r="O410"/>
      <c r="P410"/>
      <c r="Q410"/>
      <c r="R410"/>
      <c r="S410"/>
      <c r="T410"/>
    </row>
    <row r="411" spans="14:20" x14ac:dyDescent="0.45">
      <c r="N411"/>
      <c r="O411"/>
      <c r="P411"/>
      <c r="Q411"/>
      <c r="R411"/>
      <c r="S411"/>
      <c r="T411"/>
    </row>
    <row r="412" spans="14:20" x14ac:dyDescent="0.45">
      <c r="N412"/>
      <c r="O412"/>
      <c r="P412"/>
      <c r="Q412"/>
      <c r="R412"/>
      <c r="S412"/>
      <c r="T412"/>
    </row>
    <row r="413" spans="14:20" x14ac:dyDescent="0.45">
      <c r="N413"/>
      <c r="O413"/>
      <c r="P413"/>
      <c r="Q413"/>
      <c r="R413"/>
      <c r="S413"/>
      <c r="T413"/>
    </row>
    <row r="414" spans="14:20" x14ac:dyDescent="0.45">
      <c r="N414"/>
      <c r="O414"/>
      <c r="P414"/>
      <c r="Q414"/>
      <c r="R414"/>
      <c r="S414"/>
      <c r="T414"/>
    </row>
    <row r="415" spans="14:20" x14ac:dyDescent="0.45">
      <c r="N415"/>
      <c r="O415"/>
      <c r="P415"/>
      <c r="Q415"/>
      <c r="R415"/>
      <c r="S415"/>
      <c r="T415"/>
    </row>
    <row r="416" spans="14:20" x14ac:dyDescent="0.45">
      <c r="N416"/>
      <c r="O416"/>
      <c r="P416"/>
      <c r="Q416"/>
      <c r="R416"/>
      <c r="S416"/>
      <c r="T416"/>
    </row>
    <row r="417" spans="14:20" x14ac:dyDescent="0.45">
      <c r="N417"/>
      <c r="O417"/>
      <c r="P417"/>
      <c r="Q417"/>
      <c r="R417"/>
      <c r="S417"/>
      <c r="T417"/>
    </row>
    <row r="418" spans="14:20" x14ac:dyDescent="0.45">
      <c r="N418"/>
      <c r="O418"/>
      <c r="P418"/>
      <c r="Q418"/>
      <c r="R418"/>
      <c r="S418"/>
      <c r="T418"/>
    </row>
    <row r="419" spans="14:20" x14ac:dyDescent="0.45">
      <c r="N419"/>
      <c r="O419"/>
      <c r="P419"/>
      <c r="Q419"/>
      <c r="R419"/>
      <c r="S419"/>
      <c r="T419"/>
    </row>
    <row r="420" spans="14:20" x14ac:dyDescent="0.45">
      <c r="N420"/>
      <c r="O420"/>
      <c r="P420"/>
      <c r="Q420"/>
      <c r="R420"/>
      <c r="S420"/>
      <c r="T420"/>
    </row>
    <row r="421" spans="14:20" x14ac:dyDescent="0.45">
      <c r="N421"/>
      <c r="O421"/>
      <c r="P421"/>
      <c r="Q421"/>
      <c r="R421"/>
      <c r="S421"/>
      <c r="T421"/>
    </row>
    <row r="422" spans="14:20" x14ac:dyDescent="0.45">
      <c r="N422"/>
      <c r="O422"/>
      <c r="P422"/>
      <c r="Q422"/>
      <c r="R422"/>
      <c r="S422"/>
      <c r="T422"/>
    </row>
    <row r="423" spans="14:20" x14ac:dyDescent="0.45">
      <c r="N423"/>
      <c r="O423"/>
      <c r="P423"/>
      <c r="Q423"/>
      <c r="R423"/>
      <c r="S423"/>
      <c r="T423"/>
    </row>
    <row r="424" spans="14:20" x14ac:dyDescent="0.45">
      <c r="N424"/>
      <c r="O424"/>
      <c r="P424"/>
      <c r="Q424"/>
      <c r="R424"/>
      <c r="S424"/>
      <c r="T424"/>
    </row>
    <row r="425" spans="14:20" x14ac:dyDescent="0.45">
      <c r="N425"/>
      <c r="O425"/>
      <c r="P425"/>
      <c r="Q425"/>
      <c r="R425"/>
      <c r="S425"/>
      <c r="T425"/>
    </row>
    <row r="426" spans="14:20" x14ac:dyDescent="0.45">
      <c r="N426"/>
      <c r="O426"/>
      <c r="P426"/>
      <c r="Q426"/>
      <c r="R426"/>
      <c r="S426"/>
      <c r="T426"/>
    </row>
    <row r="427" spans="14:20" x14ac:dyDescent="0.45">
      <c r="N427"/>
      <c r="O427"/>
      <c r="P427"/>
      <c r="Q427"/>
      <c r="R427"/>
      <c r="S427"/>
      <c r="T427"/>
    </row>
    <row r="428" spans="14:20" x14ac:dyDescent="0.45">
      <c r="N428"/>
      <c r="O428"/>
      <c r="P428"/>
      <c r="Q428"/>
      <c r="R428"/>
      <c r="S428"/>
      <c r="T428"/>
    </row>
    <row r="429" spans="14:20" x14ac:dyDescent="0.45">
      <c r="N429"/>
      <c r="O429"/>
      <c r="P429"/>
      <c r="Q429"/>
      <c r="R429"/>
      <c r="S429"/>
      <c r="T429"/>
    </row>
    <row r="430" spans="14:20" x14ac:dyDescent="0.45">
      <c r="N430"/>
      <c r="O430"/>
      <c r="P430"/>
      <c r="Q430"/>
      <c r="R430"/>
      <c r="S430"/>
      <c r="T430"/>
    </row>
    <row r="431" spans="14:20" x14ac:dyDescent="0.45">
      <c r="N431"/>
      <c r="O431"/>
      <c r="P431"/>
      <c r="Q431"/>
      <c r="R431"/>
      <c r="S431"/>
      <c r="T431"/>
    </row>
    <row r="432" spans="14:20" x14ac:dyDescent="0.45">
      <c r="N432"/>
      <c r="O432"/>
      <c r="P432"/>
      <c r="Q432"/>
      <c r="R432"/>
      <c r="S432"/>
      <c r="T432"/>
    </row>
    <row r="433" spans="14:20" x14ac:dyDescent="0.45">
      <c r="N433"/>
      <c r="O433"/>
      <c r="P433"/>
      <c r="Q433"/>
      <c r="R433"/>
      <c r="S433"/>
      <c r="T433"/>
    </row>
    <row r="434" spans="14:20" x14ac:dyDescent="0.45">
      <c r="N434"/>
      <c r="O434"/>
      <c r="P434"/>
      <c r="Q434"/>
      <c r="R434"/>
      <c r="S434"/>
      <c r="T434"/>
    </row>
    <row r="435" spans="14:20" x14ac:dyDescent="0.45">
      <c r="N435"/>
      <c r="O435"/>
      <c r="P435"/>
      <c r="Q435"/>
      <c r="R435"/>
      <c r="S435"/>
      <c r="T435"/>
    </row>
    <row r="436" spans="14:20" x14ac:dyDescent="0.45">
      <c r="N436"/>
      <c r="O436"/>
      <c r="P436"/>
      <c r="Q436"/>
      <c r="R436"/>
      <c r="S436"/>
      <c r="T436"/>
    </row>
    <row r="437" spans="14:20" x14ac:dyDescent="0.45">
      <c r="N437"/>
      <c r="O437"/>
      <c r="P437"/>
      <c r="Q437"/>
      <c r="R437"/>
      <c r="S437"/>
      <c r="T437"/>
    </row>
    <row r="438" spans="14:20" x14ac:dyDescent="0.45">
      <c r="N438"/>
      <c r="O438"/>
      <c r="P438"/>
      <c r="Q438"/>
      <c r="R438"/>
      <c r="S438"/>
      <c r="T438"/>
    </row>
    <row r="439" spans="14:20" x14ac:dyDescent="0.45">
      <c r="N439"/>
      <c r="O439"/>
      <c r="P439"/>
      <c r="Q439"/>
      <c r="R439"/>
      <c r="S439"/>
      <c r="T439"/>
    </row>
    <row r="440" spans="14:20" x14ac:dyDescent="0.45">
      <c r="N440"/>
      <c r="O440"/>
      <c r="P440"/>
      <c r="Q440"/>
      <c r="R440"/>
      <c r="S440"/>
      <c r="T440"/>
    </row>
    <row r="441" spans="14:20" x14ac:dyDescent="0.45">
      <c r="N441"/>
      <c r="O441"/>
      <c r="P441"/>
      <c r="Q441"/>
      <c r="R441"/>
      <c r="S441"/>
      <c r="T441"/>
    </row>
    <row r="442" spans="14:20" x14ac:dyDescent="0.45">
      <c r="N442"/>
      <c r="O442"/>
      <c r="P442"/>
      <c r="Q442"/>
      <c r="R442"/>
      <c r="S442"/>
      <c r="T442"/>
    </row>
    <row r="443" spans="14:20" x14ac:dyDescent="0.45">
      <c r="N443"/>
      <c r="O443"/>
      <c r="P443"/>
      <c r="Q443"/>
      <c r="R443"/>
      <c r="S443"/>
      <c r="T443"/>
    </row>
    <row r="444" spans="14:20" x14ac:dyDescent="0.45">
      <c r="N444"/>
      <c r="O444"/>
      <c r="P444"/>
      <c r="Q444"/>
      <c r="R444"/>
      <c r="S444"/>
      <c r="T444"/>
    </row>
    <row r="445" spans="14:20" x14ac:dyDescent="0.45">
      <c r="N445"/>
      <c r="O445"/>
      <c r="P445"/>
      <c r="Q445"/>
      <c r="R445"/>
      <c r="S445"/>
      <c r="T445"/>
    </row>
    <row r="446" spans="14:20" x14ac:dyDescent="0.45">
      <c r="N446"/>
      <c r="O446"/>
      <c r="P446"/>
      <c r="Q446"/>
      <c r="R446"/>
      <c r="S446"/>
      <c r="T446"/>
    </row>
    <row r="447" spans="14:20" x14ac:dyDescent="0.45">
      <c r="N447"/>
      <c r="O447"/>
      <c r="P447"/>
      <c r="Q447"/>
      <c r="R447"/>
      <c r="S447"/>
      <c r="T447"/>
    </row>
    <row r="448" spans="14:20" x14ac:dyDescent="0.45">
      <c r="N448"/>
      <c r="O448"/>
      <c r="P448"/>
      <c r="Q448"/>
      <c r="R448"/>
      <c r="S448"/>
      <c r="T448"/>
    </row>
    <row r="449" spans="14:20" x14ac:dyDescent="0.45">
      <c r="N449"/>
      <c r="O449"/>
      <c r="P449"/>
      <c r="Q449"/>
      <c r="R449"/>
      <c r="S449"/>
      <c r="T449"/>
    </row>
    <row r="450" spans="14:20" x14ac:dyDescent="0.45">
      <c r="N450"/>
      <c r="O450"/>
      <c r="P450"/>
      <c r="Q450"/>
      <c r="R450"/>
      <c r="S450"/>
      <c r="T450"/>
    </row>
    <row r="451" spans="14:20" x14ac:dyDescent="0.45">
      <c r="N451"/>
      <c r="O451"/>
      <c r="P451"/>
      <c r="Q451"/>
      <c r="R451"/>
      <c r="S451"/>
      <c r="T451"/>
    </row>
    <row r="452" spans="14:20" x14ac:dyDescent="0.45">
      <c r="N452"/>
      <c r="O452"/>
      <c r="P452"/>
      <c r="Q452"/>
      <c r="R452"/>
      <c r="S452"/>
      <c r="T452"/>
    </row>
    <row r="453" spans="14:20" x14ac:dyDescent="0.45">
      <c r="N453"/>
      <c r="O453"/>
      <c r="P453"/>
      <c r="Q453"/>
      <c r="R453"/>
      <c r="S453"/>
      <c r="T453"/>
    </row>
    <row r="454" spans="14:20" x14ac:dyDescent="0.45">
      <c r="N454"/>
      <c r="O454"/>
      <c r="P454"/>
      <c r="Q454"/>
      <c r="R454"/>
      <c r="S454"/>
      <c r="T454"/>
    </row>
    <row r="455" spans="14:20" x14ac:dyDescent="0.45">
      <c r="N455"/>
      <c r="O455"/>
      <c r="P455"/>
      <c r="Q455"/>
      <c r="R455"/>
      <c r="S455"/>
      <c r="T455"/>
    </row>
    <row r="456" spans="14:20" x14ac:dyDescent="0.45">
      <c r="N456"/>
      <c r="O456"/>
      <c r="P456"/>
      <c r="Q456"/>
      <c r="R456"/>
      <c r="S456"/>
      <c r="T456"/>
    </row>
    <row r="457" spans="14:20" x14ac:dyDescent="0.45">
      <c r="N457"/>
      <c r="O457"/>
      <c r="P457"/>
      <c r="Q457"/>
      <c r="R457"/>
      <c r="S457"/>
      <c r="T457"/>
    </row>
    <row r="458" spans="14:20" x14ac:dyDescent="0.45">
      <c r="N458"/>
      <c r="O458"/>
      <c r="P458"/>
      <c r="Q458"/>
      <c r="R458"/>
      <c r="S458"/>
      <c r="T458"/>
    </row>
    <row r="459" spans="14:20" x14ac:dyDescent="0.45">
      <c r="N459"/>
      <c r="O459"/>
      <c r="P459"/>
      <c r="Q459"/>
      <c r="R459"/>
      <c r="S459"/>
      <c r="T459"/>
    </row>
    <row r="460" spans="14:20" x14ac:dyDescent="0.45">
      <c r="N460"/>
      <c r="O460"/>
      <c r="P460"/>
      <c r="Q460"/>
      <c r="R460"/>
      <c r="S460"/>
      <c r="T460"/>
    </row>
    <row r="461" spans="14:20" x14ac:dyDescent="0.45">
      <c r="N461"/>
      <c r="O461"/>
      <c r="P461"/>
      <c r="Q461"/>
      <c r="R461"/>
      <c r="S461"/>
      <c r="T461"/>
    </row>
    <row r="462" spans="14:20" x14ac:dyDescent="0.45">
      <c r="N462"/>
      <c r="O462"/>
      <c r="P462"/>
      <c r="Q462"/>
      <c r="R462"/>
      <c r="S462"/>
      <c r="T462"/>
    </row>
    <row r="463" spans="14:20" x14ac:dyDescent="0.45">
      <c r="N463"/>
      <c r="O463"/>
      <c r="P463"/>
      <c r="Q463"/>
      <c r="R463"/>
      <c r="S463"/>
      <c r="T463"/>
    </row>
    <row r="464" spans="14:20" x14ac:dyDescent="0.45">
      <c r="N464"/>
      <c r="O464"/>
      <c r="P464"/>
      <c r="Q464"/>
      <c r="R464"/>
      <c r="S464"/>
      <c r="T464"/>
    </row>
    <row r="465" spans="14:20" x14ac:dyDescent="0.45">
      <c r="N465"/>
      <c r="O465"/>
      <c r="P465"/>
      <c r="Q465"/>
      <c r="R465"/>
      <c r="S465"/>
      <c r="T465"/>
    </row>
    <row r="466" spans="14:20" x14ac:dyDescent="0.45">
      <c r="N466"/>
      <c r="O466"/>
      <c r="P466"/>
      <c r="Q466"/>
      <c r="R466"/>
      <c r="S466"/>
      <c r="T466"/>
    </row>
    <row r="467" spans="14:20" x14ac:dyDescent="0.45">
      <c r="N467"/>
      <c r="O467"/>
      <c r="P467"/>
      <c r="Q467"/>
      <c r="R467"/>
      <c r="S467"/>
      <c r="T467"/>
    </row>
    <row r="468" spans="14:20" x14ac:dyDescent="0.45">
      <c r="N468"/>
      <c r="O468"/>
      <c r="P468"/>
      <c r="Q468"/>
      <c r="R468"/>
      <c r="S468"/>
      <c r="T468"/>
    </row>
    <row r="469" spans="14:20" x14ac:dyDescent="0.45">
      <c r="N469"/>
      <c r="O469"/>
      <c r="P469"/>
      <c r="Q469"/>
      <c r="R469"/>
      <c r="S469"/>
      <c r="T469"/>
    </row>
    <row r="470" spans="14:20" x14ac:dyDescent="0.45">
      <c r="N470"/>
      <c r="O470"/>
      <c r="P470"/>
      <c r="Q470"/>
      <c r="R470"/>
      <c r="S470"/>
      <c r="T470"/>
    </row>
    <row r="471" spans="14:20" x14ac:dyDescent="0.45">
      <c r="N471"/>
      <c r="O471"/>
      <c r="P471"/>
      <c r="Q471"/>
      <c r="R471"/>
      <c r="S471"/>
      <c r="T471"/>
    </row>
    <row r="472" spans="14:20" x14ac:dyDescent="0.45">
      <c r="N472"/>
      <c r="O472"/>
      <c r="P472"/>
      <c r="Q472"/>
      <c r="R472"/>
      <c r="S472"/>
      <c r="T472"/>
    </row>
    <row r="473" spans="14:20" x14ac:dyDescent="0.45">
      <c r="N473"/>
      <c r="O473"/>
      <c r="P473"/>
      <c r="Q473"/>
      <c r="R473"/>
      <c r="S473"/>
      <c r="T473"/>
    </row>
    <row r="474" spans="14:20" x14ac:dyDescent="0.45">
      <c r="N474"/>
      <c r="O474"/>
      <c r="P474"/>
      <c r="Q474"/>
      <c r="R474"/>
      <c r="S474"/>
      <c r="T474"/>
    </row>
    <row r="475" spans="14:20" x14ac:dyDescent="0.45">
      <c r="N475"/>
      <c r="O475"/>
      <c r="P475"/>
      <c r="Q475"/>
      <c r="R475"/>
      <c r="S475"/>
      <c r="T475"/>
    </row>
    <row r="476" spans="14:20" x14ac:dyDescent="0.45">
      <c r="N476"/>
      <c r="O476"/>
      <c r="P476"/>
      <c r="Q476"/>
      <c r="R476"/>
      <c r="S476"/>
      <c r="T476"/>
    </row>
    <row r="477" spans="14:20" x14ac:dyDescent="0.45">
      <c r="N477"/>
      <c r="O477"/>
      <c r="P477"/>
      <c r="Q477"/>
      <c r="R477"/>
      <c r="S477"/>
      <c r="T477"/>
    </row>
    <row r="478" spans="14:20" x14ac:dyDescent="0.45">
      <c r="N478"/>
      <c r="O478"/>
      <c r="P478"/>
      <c r="Q478"/>
      <c r="R478"/>
      <c r="S478"/>
      <c r="T478"/>
    </row>
    <row r="479" spans="14:20" x14ac:dyDescent="0.45">
      <c r="N479"/>
      <c r="O479"/>
      <c r="P479"/>
      <c r="Q479"/>
      <c r="R479"/>
      <c r="S479"/>
      <c r="T479"/>
    </row>
    <row r="480" spans="14:20" x14ac:dyDescent="0.45">
      <c r="N480"/>
      <c r="O480"/>
      <c r="P480"/>
      <c r="Q480"/>
      <c r="R480"/>
      <c r="S480"/>
      <c r="T480"/>
    </row>
    <row r="481" spans="14:20" x14ac:dyDescent="0.45">
      <c r="N481"/>
      <c r="O481"/>
      <c r="P481"/>
      <c r="Q481"/>
      <c r="R481"/>
      <c r="S481"/>
      <c r="T481"/>
    </row>
    <row r="482" spans="14:20" x14ac:dyDescent="0.45">
      <c r="N482"/>
      <c r="O482"/>
      <c r="P482"/>
      <c r="Q482"/>
      <c r="R482"/>
      <c r="S482"/>
      <c r="T482"/>
    </row>
    <row r="483" spans="14:20" x14ac:dyDescent="0.45">
      <c r="N483"/>
      <c r="O483"/>
      <c r="P483"/>
      <c r="Q483"/>
      <c r="R483"/>
      <c r="S483"/>
      <c r="T483"/>
    </row>
    <row r="484" spans="14:20" x14ac:dyDescent="0.45">
      <c r="N484"/>
      <c r="O484"/>
      <c r="P484"/>
      <c r="Q484"/>
      <c r="R484"/>
      <c r="S484"/>
      <c r="T484"/>
    </row>
    <row r="485" spans="14:20" x14ac:dyDescent="0.45">
      <c r="N485"/>
      <c r="O485"/>
      <c r="P485"/>
      <c r="Q485"/>
      <c r="R485"/>
      <c r="S485"/>
      <c r="T485"/>
    </row>
    <row r="486" spans="14:20" x14ac:dyDescent="0.45">
      <c r="N486"/>
      <c r="O486"/>
      <c r="P486"/>
      <c r="Q486"/>
      <c r="R486"/>
      <c r="S486"/>
      <c r="T486"/>
    </row>
    <row r="487" spans="14:20" x14ac:dyDescent="0.45">
      <c r="N487"/>
      <c r="O487"/>
      <c r="P487"/>
      <c r="Q487"/>
      <c r="R487"/>
      <c r="S487"/>
      <c r="T487"/>
    </row>
    <row r="488" spans="14:20" x14ac:dyDescent="0.45">
      <c r="N488"/>
      <c r="O488"/>
      <c r="P488"/>
      <c r="Q488"/>
      <c r="R488"/>
      <c r="S488"/>
      <c r="T488"/>
    </row>
    <row r="489" spans="14:20" x14ac:dyDescent="0.45">
      <c r="N489"/>
      <c r="O489"/>
      <c r="P489"/>
      <c r="Q489"/>
      <c r="R489"/>
      <c r="S489"/>
      <c r="T489"/>
    </row>
    <row r="490" spans="14:20" x14ac:dyDescent="0.45">
      <c r="N490"/>
      <c r="O490"/>
      <c r="P490"/>
      <c r="Q490"/>
      <c r="R490"/>
      <c r="S490"/>
      <c r="T490"/>
    </row>
    <row r="491" spans="14:20" x14ac:dyDescent="0.45">
      <c r="N491"/>
      <c r="O491"/>
      <c r="P491"/>
      <c r="Q491"/>
      <c r="R491"/>
      <c r="S491"/>
      <c r="T491"/>
    </row>
    <row r="492" spans="14:20" x14ac:dyDescent="0.45">
      <c r="N492"/>
      <c r="O492"/>
      <c r="P492"/>
      <c r="Q492"/>
      <c r="R492"/>
      <c r="S492"/>
      <c r="T492"/>
    </row>
    <row r="493" spans="14:20" x14ac:dyDescent="0.45">
      <c r="N493"/>
      <c r="O493"/>
      <c r="P493"/>
      <c r="Q493"/>
      <c r="R493"/>
      <c r="S493"/>
      <c r="T493"/>
    </row>
    <row r="494" spans="14:20" x14ac:dyDescent="0.45">
      <c r="N494"/>
      <c r="O494"/>
      <c r="P494"/>
      <c r="Q494"/>
      <c r="R494"/>
      <c r="S494"/>
      <c r="T494"/>
    </row>
    <row r="495" spans="14:20" x14ac:dyDescent="0.45">
      <c r="N495"/>
      <c r="O495"/>
      <c r="P495"/>
      <c r="Q495"/>
      <c r="R495"/>
      <c r="S495"/>
      <c r="T495"/>
    </row>
    <row r="496" spans="14:20" x14ac:dyDescent="0.45">
      <c r="N496"/>
      <c r="O496"/>
      <c r="P496"/>
      <c r="Q496"/>
      <c r="R496"/>
      <c r="S496"/>
      <c r="T496"/>
    </row>
    <row r="497" spans="14:20" x14ac:dyDescent="0.45">
      <c r="N497"/>
      <c r="O497"/>
      <c r="P497"/>
      <c r="Q497"/>
      <c r="R497"/>
      <c r="S497"/>
      <c r="T497"/>
    </row>
    <row r="498" spans="14:20" x14ac:dyDescent="0.45">
      <c r="N498"/>
      <c r="O498"/>
      <c r="P498"/>
      <c r="Q498"/>
      <c r="R498"/>
      <c r="S498"/>
      <c r="T498"/>
    </row>
    <row r="499" spans="14:20" x14ac:dyDescent="0.45">
      <c r="N499"/>
      <c r="O499"/>
      <c r="P499"/>
      <c r="Q499"/>
      <c r="R499"/>
      <c r="S499"/>
      <c r="T499"/>
    </row>
    <row r="500" spans="14:20" x14ac:dyDescent="0.45">
      <c r="N500"/>
      <c r="O500"/>
      <c r="P500"/>
      <c r="Q500"/>
      <c r="R500"/>
      <c r="S500"/>
      <c r="T500"/>
    </row>
    <row r="501" spans="14:20" x14ac:dyDescent="0.45">
      <c r="N501"/>
      <c r="O501"/>
      <c r="P501"/>
      <c r="Q501"/>
      <c r="R501"/>
      <c r="S501"/>
      <c r="T501"/>
    </row>
    <row r="502" spans="14:20" x14ac:dyDescent="0.45">
      <c r="N502"/>
      <c r="O502"/>
      <c r="P502"/>
      <c r="Q502"/>
      <c r="R502"/>
      <c r="S502"/>
      <c r="T502"/>
    </row>
    <row r="503" spans="14:20" x14ac:dyDescent="0.45">
      <c r="N503"/>
      <c r="O503"/>
      <c r="P503"/>
      <c r="Q503"/>
      <c r="R503"/>
      <c r="S503"/>
      <c r="T503"/>
    </row>
    <row r="504" spans="14:20" x14ac:dyDescent="0.45">
      <c r="N504"/>
      <c r="O504"/>
      <c r="P504"/>
      <c r="Q504"/>
      <c r="R504"/>
      <c r="S504"/>
      <c r="T504"/>
    </row>
    <row r="505" spans="14:20" x14ac:dyDescent="0.45">
      <c r="N505"/>
      <c r="O505"/>
      <c r="P505"/>
      <c r="Q505"/>
      <c r="R505"/>
      <c r="S505"/>
      <c r="T505"/>
    </row>
    <row r="506" spans="14:20" x14ac:dyDescent="0.45">
      <c r="N506"/>
      <c r="O506"/>
      <c r="P506"/>
      <c r="Q506"/>
      <c r="R506"/>
      <c r="S506"/>
      <c r="T506"/>
    </row>
    <row r="507" spans="14:20" x14ac:dyDescent="0.45">
      <c r="N507"/>
      <c r="O507"/>
      <c r="P507"/>
      <c r="Q507"/>
      <c r="R507"/>
      <c r="S507"/>
      <c r="T507"/>
    </row>
    <row r="508" spans="14:20" x14ac:dyDescent="0.45">
      <c r="N508"/>
      <c r="O508"/>
      <c r="P508"/>
      <c r="Q508"/>
      <c r="R508"/>
      <c r="S508"/>
      <c r="T508"/>
    </row>
    <row r="509" spans="14:20" x14ac:dyDescent="0.45">
      <c r="N509"/>
      <c r="O509"/>
      <c r="P509"/>
      <c r="Q509"/>
      <c r="R509"/>
      <c r="S509"/>
      <c r="T509"/>
    </row>
    <row r="510" spans="14:20" x14ac:dyDescent="0.45">
      <c r="N510"/>
      <c r="O510"/>
      <c r="P510"/>
      <c r="Q510"/>
      <c r="R510"/>
      <c r="S510"/>
      <c r="T510"/>
    </row>
    <row r="511" spans="14:20" x14ac:dyDescent="0.45">
      <c r="N511"/>
      <c r="O511"/>
      <c r="P511"/>
      <c r="Q511"/>
      <c r="R511"/>
      <c r="S511"/>
      <c r="T511"/>
    </row>
    <row r="512" spans="14:20" x14ac:dyDescent="0.45">
      <c r="N512"/>
      <c r="O512"/>
      <c r="P512"/>
      <c r="Q512"/>
      <c r="R512"/>
      <c r="S512"/>
      <c r="T512"/>
    </row>
    <row r="513" spans="14:20" x14ac:dyDescent="0.45">
      <c r="N513"/>
      <c r="O513"/>
      <c r="P513"/>
      <c r="Q513"/>
      <c r="R513"/>
      <c r="S513"/>
      <c r="T513"/>
    </row>
    <row r="514" spans="14:20" x14ac:dyDescent="0.45">
      <c r="N514"/>
      <c r="O514"/>
      <c r="P514"/>
      <c r="Q514"/>
      <c r="R514"/>
      <c r="S514"/>
      <c r="T514"/>
    </row>
    <row r="515" spans="14:20" x14ac:dyDescent="0.45">
      <c r="N515"/>
      <c r="O515"/>
      <c r="P515"/>
      <c r="Q515"/>
      <c r="R515"/>
      <c r="S515"/>
      <c r="T515"/>
    </row>
    <row r="516" spans="14:20" x14ac:dyDescent="0.45">
      <c r="N516"/>
      <c r="O516"/>
      <c r="P516"/>
      <c r="Q516"/>
      <c r="R516"/>
      <c r="S516"/>
      <c r="T516"/>
    </row>
    <row r="517" spans="14:20" x14ac:dyDescent="0.45">
      <c r="N517"/>
      <c r="O517"/>
      <c r="P517"/>
      <c r="Q517"/>
      <c r="R517"/>
      <c r="S517"/>
      <c r="T517"/>
    </row>
    <row r="518" spans="14:20" x14ac:dyDescent="0.45">
      <c r="N518"/>
      <c r="O518"/>
      <c r="P518"/>
      <c r="Q518"/>
      <c r="R518"/>
      <c r="S518"/>
      <c r="T518"/>
    </row>
    <row r="519" spans="14:20" x14ac:dyDescent="0.45">
      <c r="N519"/>
      <c r="O519"/>
      <c r="P519"/>
      <c r="Q519"/>
      <c r="R519"/>
      <c r="S519"/>
      <c r="T519"/>
    </row>
    <row r="520" spans="14:20" x14ac:dyDescent="0.45">
      <c r="N520"/>
      <c r="O520"/>
      <c r="P520"/>
      <c r="Q520"/>
      <c r="R520"/>
      <c r="S520"/>
      <c r="T520"/>
    </row>
    <row r="521" spans="14:20" x14ac:dyDescent="0.45">
      <c r="N521"/>
      <c r="O521"/>
      <c r="P521"/>
      <c r="Q521"/>
      <c r="R521"/>
      <c r="S521"/>
      <c r="T521"/>
    </row>
    <row r="522" spans="14:20" x14ac:dyDescent="0.45">
      <c r="N522"/>
      <c r="O522"/>
      <c r="P522"/>
      <c r="Q522"/>
      <c r="R522"/>
      <c r="S522"/>
      <c r="T522"/>
    </row>
    <row r="523" spans="14:20" x14ac:dyDescent="0.45">
      <c r="N523"/>
      <c r="O523"/>
      <c r="P523"/>
      <c r="Q523"/>
      <c r="R523"/>
      <c r="S523"/>
      <c r="T523"/>
    </row>
    <row r="524" spans="14:20" x14ac:dyDescent="0.45">
      <c r="N524"/>
      <c r="O524"/>
      <c r="P524"/>
      <c r="Q524"/>
      <c r="R524"/>
      <c r="S524"/>
      <c r="T524"/>
    </row>
    <row r="525" spans="14:20" x14ac:dyDescent="0.45">
      <c r="N525"/>
      <c r="O525"/>
      <c r="P525"/>
      <c r="Q525"/>
      <c r="R525"/>
      <c r="S525"/>
      <c r="T525"/>
    </row>
    <row r="526" spans="14:20" x14ac:dyDescent="0.45">
      <c r="N526"/>
      <c r="O526"/>
      <c r="P526"/>
      <c r="Q526"/>
      <c r="R526"/>
      <c r="S526"/>
      <c r="T526"/>
    </row>
    <row r="527" spans="14:20" x14ac:dyDescent="0.45">
      <c r="N527"/>
      <c r="O527"/>
      <c r="P527"/>
      <c r="Q527"/>
      <c r="R527"/>
      <c r="S527"/>
      <c r="T527"/>
    </row>
    <row r="528" spans="14:20" x14ac:dyDescent="0.45">
      <c r="N528"/>
      <c r="O528"/>
      <c r="P528"/>
      <c r="Q528"/>
      <c r="R528"/>
      <c r="S528"/>
      <c r="T528"/>
    </row>
    <row r="529" spans="14:20" x14ac:dyDescent="0.45">
      <c r="N529"/>
      <c r="O529"/>
      <c r="P529"/>
      <c r="Q529"/>
      <c r="R529"/>
      <c r="S529"/>
      <c r="T529"/>
    </row>
    <row r="530" spans="14:20" x14ac:dyDescent="0.45">
      <c r="N530"/>
      <c r="O530"/>
      <c r="P530"/>
      <c r="Q530"/>
      <c r="R530"/>
      <c r="S530"/>
      <c r="T530"/>
    </row>
    <row r="531" spans="14:20" x14ac:dyDescent="0.45">
      <c r="N531"/>
      <c r="O531"/>
      <c r="P531"/>
      <c r="Q531"/>
      <c r="R531"/>
      <c r="S531"/>
      <c r="T531"/>
    </row>
    <row r="532" spans="14:20" x14ac:dyDescent="0.45">
      <c r="N532"/>
      <c r="O532"/>
      <c r="P532"/>
      <c r="Q532"/>
      <c r="R532"/>
      <c r="S532"/>
      <c r="T532"/>
    </row>
    <row r="533" spans="14:20" x14ac:dyDescent="0.45">
      <c r="N533"/>
      <c r="O533"/>
      <c r="P533"/>
      <c r="Q533"/>
      <c r="R533"/>
      <c r="S533"/>
      <c r="T533"/>
    </row>
    <row r="534" spans="14:20" x14ac:dyDescent="0.45">
      <c r="N534"/>
      <c r="O534"/>
      <c r="P534"/>
      <c r="Q534"/>
      <c r="R534"/>
      <c r="S534"/>
      <c r="T534"/>
    </row>
    <row r="535" spans="14:20" x14ac:dyDescent="0.45">
      <c r="N535"/>
      <c r="O535"/>
      <c r="P535"/>
      <c r="Q535"/>
      <c r="R535"/>
      <c r="S535"/>
      <c r="T535"/>
    </row>
    <row r="536" spans="14:20" x14ac:dyDescent="0.45">
      <c r="N536"/>
      <c r="O536"/>
      <c r="P536"/>
      <c r="Q536"/>
      <c r="R536"/>
      <c r="S536"/>
      <c r="T536"/>
    </row>
    <row r="537" spans="14:20" x14ac:dyDescent="0.45">
      <c r="N537"/>
      <c r="O537"/>
      <c r="P537"/>
      <c r="Q537"/>
      <c r="R537"/>
      <c r="S537"/>
      <c r="T537"/>
    </row>
    <row r="538" spans="14:20" x14ac:dyDescent="0.45">
      <c r="N538"/>
      <c r="O538"/>
      <c r="P538"/>
      <c r="Q538"/>
      <c r="R538"/>
      <c r="S538"/>
      <c r="T538"/>
    </row>
    <row r="539" spans="14:20" x14ac:dyDescent="0.45">
      <c r="N539"/>
      <c r="O539"/>
      <c r="P539"/>
      <c r="Q539"/>
      <c r="R539"/>
      <c r="S539"/>
      <c r="T539"/>
    </row>
    <row r="540" spans="14:20" x14ac:dyDescent="0.45">
      <c r="N540"/>
      <c r="O540"/>
      <c r="P540"/>
      <c r="Q540"/>
      <c r="R540"/>
      <c r="S540"/>
      <c r="T540"/>
    </row>
    <row r="541" spans="14:20" x14ac:dyDescent="0.45">
      <c r="N541"/>
      <c r="O541"/>
      <c r="P541"/>
      <c r="Q541"/>
      <c r="R541"/>
      <c r="S541"/>
      <c r="T541"/>
    </row>
    <row r="542" spans="14:20" x14ac:dyDescent="0.45">
      <c r="N542"/>
      <c r="O542"/>
      <c r="P542"/>
      <c r="Q542"/>
      <c r="R542"/>
      <c r="S542"/>
      <c r="T542"/>
    </row>
    <row r="543" spans="14:20" x14ac:dyDescent="0.45">
      <c r="N543"/>
      <c r="O543"/>
      <c r="P543"/>
      <c r="Q543"/>
      <c r="R543"/>
      <c r="S543"/>
      <c r="T543"/>
    </row>
    <row r="544" spans="14:20" x14ac:dyDescent="0.45">
      <c r="N544"/>
      <c r="O544"/>
      <c r="P544"/>
      <c r="Q544"/>
      <c r="R544"/>
      <c r="S544"/>
      <c r="T544"/>
    </row>
    <row r="545" spans="14:20" x14ac:dyDescent="0.45">
      <c r="N545"/>
      <c r="O545"/>
      <c r="P545"/>
      <c r="Q545"/>
      <c r="R545"/>
      <c r="S545"/>
      <c r="T545"/>
    </row>
    <row r="546" spans="14:20" x14ac:dyDescent="0.45">
      <c r="N546"/>
      <c r="O546"/>
      <c r="P546"/>
      <c r="Q546"/>
      <c r="R546"/>
      <c r="S546"/>
      <c r="T546"/>
    </row>
    <row r="547" spans="14:20" x14ac:dyDescent="0.45">
      <c r="N547"/>
      <c r="O547"/>
      <c r="P547"/>
      <c r="Q547"/>
      <c r="R547"/>
      <c r="S547"/>
      <c r="T547"/>
    </row>
    <row r="548" spans="14:20" x14ac:dyDescent="0.45">
      <c r="N548"/>
      <c r="O548"/>
      <c r="P548"/>
      <c r="Q548"/>
      <c r="R548"/>
      <c r="S548"/>
      <c r="T548"/>
    </row>
    <row r="549" spans="14:20" x14ac:dyDescent="0.45">
      <c r="N549"/>
      <c r="O549"/>
      <c r="P549"/>
      <c r="Q549"/>
      <c r="R549"/>
      <c r="S549"/>
      <c r="T549"/>
    </row>
    <row r="550" spans="14:20" x14ac:dyDescent="0.45">
      <c r="N550"/>
      <c r="O550"/>
      <c r="P550"/>
      <c r="Q550"/>
      <c r="R550"/>
      <c r="S550"/>
      <c r="T550"/>
    </row>
    <row r="551" spans="14:20" x14ac:dyDescent="0.45">
      <c r="N551"/>
      <c r="O551"/>
      <c r="P551"/>
      <c r="Q551"/>
      <c r="R551"/>
      <c r="S551"/>
      <c r="T551"/>
    </row>
    <row r="552" spans="14:20" x14ac:dyDescent="0.45">
      <c r="N552"/>
      <c r="O552"/>
      <c r="P552"/>
      <c r="Q552"/>
      <c r="R552"/>
      <c r="S552"/>
      <c r="T552"/>
    </row>
    <row r="553" spans="14:20" x14ac:dyDescent="0.45">
      <c r="N553"/>
      <c r="O553"/>
      <c r="P553"/>
      <c r="Q553"/>
      <c r="R553"/>
      <c r="S553"/>
      <c r="T553"/>
    </row>
    <row r="554" spans="14:20" x14ac:dyDescent="0.45">
      <c r="N554"/>
      <c r="O554"/>
      <c r="P554"/>
      <c r="Q554"/>
      <c r="R554"/>
      <c r="S554"/>
      <c r="T554"/>
    </row>
    <row r="555" spans="14:20" x14ac:dyDescent="0.45">
      <c r="N555"/>
      <c r="O555"/>
      <c r="P555"/>
      <c r="Q555"/>
      <c r="R555"/>
      <c r="S555"/>
      <c r="T555"/>
    </row>
    <row r="556" spans="14:20" x14ac:dyDescent="0.45">
      <c r="N556"/>
      <c r="O556"/>
      <c r="P556"/>
      <c r="Q556"/>
      <c r="R556"/>
      <c r="S556"/>
      <c r="T556"/>
    </row>
    <row r="557" spans="14:20" x14ac:dyDescent="0.45">
      <c r="N557"/>
      <c r="O557"/>
      <c r="P557"/>
      <c r="Q557"/>
      <c r="R557"/>
      <c r="S557"/>
      <c r="T557"/>
    </row>
    <row r="558" spans="14:20" x14ac:dyDescent="0.45">
      <c r="N558"/>
      <c r="O558"/>
      <c r="P558"/>
      <c r="Q558"/>
      <c r="R558"/>
      <c r="S558"/>
      <c r="T558"/>
    </row>
    <row r="559" spans="14:20" x14ac:dyDescent="0.45">
      <c r="N559"/>
      <c r="O559"/>
      <c r="P559"/>
      <c r="Q559"/>
      <c r="R559"/>
      <c r="S559"/>
      <c r="T559"/>
    </row>
    <row r="560" spans="14:20" x14ac:dyDescent="0.45">
      <c r="N560"/>
      <c r="O560"/>
      <c r="P560"/>
      <c r="Q560"/>
      <c r="R560"/>
      <c r="S560"/>
      <c r="T560"/>
    </row>
    <row r="561" spans="14:20" x14ac:dyDescent="0.45">
      <c r="N561"/>
      <c r="O561"/>
      <c r="P561"/>
      <c r="Q561"/>
      <c r="R561"/>
      <c r="S561"/>
      <c r="T561"/>
    </row>
    <row r="562" spans="14:20" x14ac:dyDescent="0.45">
      <c r="N562"/>
      <c r="O562"/>
      <c r="P562"/>
      <c r="Q562"/>
      <c r="R562"/>
      <c r="S562"/>
      <c r="T562"/>
    </row>
    <row r="563" spans="14:20" x14ac:dyDescent="0.45">
      <c r="N563"/>
      <c r="O563"/>
      <c r="P563"/>
      <c r="Q563"/>
      <c r="R563"/>
      <c r="S563"/>
      <c r="T563"/>
    </row>
    <row r="564" spans="14:20" x14ac:dyDescent="0.45">
      <c r="N564"/>
      <c r="O564"/>
      <c r="P564"/>
      <c r="Q564"/>
      <c r="R564"/>
      <c r="S564"/>
      <c r="T564"/>
    </row>
    <row r="565" spans="14:20" x14ac:dyDescent="0.45">
      <c r="N565"/>
      <c r="O565"/>
      <c r="P565"/>
      <c r="Q565"/>
      <c r="R565"/>
      <c r="S565"/>
      <c r="T565"/>
    </row>
    <row r="566" spans="14:20" x14ac:dyDescent="0.45">
      <c r="N566"/>
      <c r="O566"/>
      <c r="P566"/>
      <c r="Q566"/>
      <c r="R566"/>
      <c r="S566"/>
      <c r="T566"/>
    </row>
    <row r="567" spans="14:20" x14ac:dyDescent="0.45">
      <c r="N567"/>
      <c r="O567"/>
      <c r="P567"/>
      <c r="Q567"/>
      <c r="R567"/>
      <c r="S567"/>
      <c r="T567"/>
    </row>
    <row r="568" spans="14:20" x14ac:dyDescent="0.45">
      <c r="N568"/>
      <c r="O568"/>
      <c r="P568"/>
      <c r="Q568"/>
      <c r="R568"/>
      <c r="S568"/>
      <c r="T568"/>
    </row>
    <row r="569" spans="14:20" x14ac:dyDescent="0.45">
      <c r="N569"/>
      <c r="O569"/>
      <c r="P569"/>
      <c r="Q569"/>
      <c r="R569"/>
      <c r="S569"/>
      <c r="T569"/>
    </row>
    <row r="570" spans="14:20" x14ac:dyDescent="0.45">
      <c r="N570"/>
      <c r="O570"/>
      <c r="P570"/>
      <c r="Q570"/>
      <c r="R570"/>
      <c r="S570"/>
      <c r="T570"/>
    </row>
    <row r="571" spans="14:20" x14ac:dyDescent="0.45">
      <c r="N571"/>
      <c r="O571"/>
      <c r="P571"/>
      <c r="Q571"/>
      <c r="R571"/>
      <c r="S571"/>
      <c r="T571"/>
    </row>
    <row r="572" spans="14:20" x14ac:dyDescent="0.45">
      <c r="N572"/>
      <c r="O572"/>
      <c r="P572"/>
      <c r="Q572"/>
      <c r="R572"/>
      <c r="S572"/>
      <c r="T572"/>
    </row>
    <row r="573" spans="14:20" x14ac:dyDescent="0.45">
      <c r="N573"/>
      <c r="O573"/>
      <c r="P573"/>
      <c r="Q573"/>
      <c r="R573"/>
      <c r="S573"/>
      <c r="T573"/>
    </row>
    <row r="574" spans="14:20" x14ac:dyDescent="0.45">
      <c r="N574"/>
      <c r="O574"/>
      <c r="P574"/>
      <c r="Q574"/>
      <c r="R574"/>
      <c r="S574"/>
      <c r="T574"/>
    </row>
    <row r="575" spans="14:20" x14ac:dyDescent="0.45">
      <c r="N575"/>
      <c r="O575"/>
      <c r="P575"/>
      <c r="Q575"/>
      <c r="R575"/>
      <c r="S575"/>
      <c r="T575"/>
    </row>
    <row r="576" spans="14:20" x14ac:dyDescent="0.45">
      <c r="N576"/>
      <c r="O576"/>
      <c r="P576"/>
      <c r="Q576"/>
      <c r="R576"/>
      <c r="S576"/>
      <c r="T576"/>
    </row>
    <row r="577" spans="14:20" x14ac:dyDescent="0.45">
      <c r="N577"/>
      <c r="O577"/>
      <c r="P577"/>
      <c r="Q577"/>
      <c r="R577"/>
      <c r="S577"/>
      <c r="T577"/>
    </row>
    <row r="578" spans="14:20" x14ac:dyDescent="0.45">
      <c r="N578"/>
      <c r="O578"/>
      <c r="P578"/>
      <c r="Q578"/>
      <c r="R578"/>
      <c r="S578"/>
      <c r="T578"/>
    </row>
    <row r="579" spans="14:20" x14ac:dyDescent="0.45">
      <c r="N579"/>
      <c r="O579"/>
      <c r="P579"/>
      <c r="Q579"/>
      <c r="R579"/>
      <c r="S579"/>
      <c r="T579"/>
    </row>
    <row r="580" spans="14:20" x14ac:dyDescent="0.45">
      <c r="N580"/>
      <c r="O580"/>
      <c r="P580"/>
      <c r="Q580"/>
      <c r="R580"/>
      <c r="S580"/>
      <c r="T580"/>
    </row>
    <row r="581" spans="14:20" x14ac:dyDescent="0.45">
      <c r="N581"/>
      <c r="O581"/>
      <c r="P581"/>
      <c r="Q581"/>
      <c r="R581"/>
      <c r="S581"/>
      <c r="T581"/>
    </row>
    <row r="582" spans="14:20" x14ac:dyDescent="0.45">
      <c r="N582"/>
      <c r="O582"/>
      <c r="P582"/>
      <c r="Q582"/>
      <c r="R582"/>
      <c r="S582"/>
      <c r="T582"/>
    </row>
    <row r="583" spans="14:20" x14ac:dyDescent="0.45">
      <c r="N583"/>
      <c r="O583"/>
      <c r="P583"/>
      <c r="Q583"/>
      <c r="R583"/>
      <c r="S583"/>
      <c r="T583"/>
    </row>
    <row r="584" spans="14:20" x14ac:dyDescent="0.45">
      <c r="N584"/>
      <c r="O584"/>
      <c r="P584"/>
      <c r="Q584"/>
      <c r="R584"/>
      <c r="S584"/>
      <c r="T584"/>
    </row>
    <row r="585" spans="14:20" x14ac:dyDescent="0.45">
      <c r="N585"/>
      <c r="O585"/>
      <c r="P585"/>
      <c r="Q585"/>
      <c r="R585"/>
      <c r="S585"/>
      <c r="T585"/>
    </row>
    <row r="586" spans="14:20" x14ac:dyDescent="0.45">
      <c r="N586"/>
      <c r="O586"/>
      <c r="P586"/>
      <c r="Q586"/>
      <c r="R586"/>
      <c r="S586"/>
      <c r="T586"/>
    </row>
    <row r="587" spans="14:20" x14ac:dyDescent="0.45">
      <c r="N587"/>
      <c r="O587"/>
      <c r="P587"/>
      <c r="Q587"/>
      <c r="R587"/>
      <c r="S587"/>
      <c r="T587"/>
    </row>
    <row r="588" spans="14:20" x14ac:dyDescent="0.45">
      <c r="N588"/>
      <c r="O588"/>
      <c r="P588"/>
      <c r="Q588"/>
      <c r="R588"/>
      <c r="S588"/>
      <c r="T588"/>
    </row>
    <row r="589" spans="14:20" x14ac:dyDescent="0.45">
      <c r="N589"/>
      <c r="O589"/>
      <c r="P589"/>
      <c r="Q589"/>
      <c r="R589"/>
      <c r="S589"/>
      <c r="T589"/>
    </row>
    <row r="590" spans="14:20" x14ac:dyDescent="0.45">
      <c r="N590"/>
      <c r="O590"/>
      <c r="P590"/>
      <c r="Q590"/>
      <c r="R590"/>
      <c r="S590"/>
      <c r="T590"/>
    </row>
    <row r="591" spans="14:20" x14ac:dyDescent="0.45">
      <c r="N591"/>
      <c r="O591"/>
      <c r="P591"/>
      <c r="Q591"/>
      <c r="R591"/>
      <c r="S591"/>
      <c r="T591"/>
    </row>
    <row r="592" spans="14:20" x14ac:dyDescent="0.45">
      <c r="N592"/>
      <c r="O592"/>
      <c r="P592"/>
      <c r="Q592"/>
      <c r="R592"/>
      <c r="S592"/>
      <c r="T592"/>
    </row>
    <row r="593" spans="14:20" x14ac:dyDescent="0.45">
      <c r="N593"/>
      <c r="O593"/>
      <c r="P593"/>
      <c r="Q593"/>
      <c r="R593"/>
      <c r="S593"/>
      <c r="T593"/>
    </row>
    <row r="594" spans="14:20" x14ac:dyDescent="0.45">
      <c r="N594"/>
      <c r="O594"/>
      <c r="P594"/>
      <c r="Q594"/>
      <c r="R594"/>
      <c r="S594"/>
      <c r="T594"/>
    </row>
    <row r="595" spans="14:20" x14ac:dyDescent="0.45">
      <c r="N595"/>
      <c r="O595"/>
      <c r="P595"/>
      <c r="Q595"/>
      <c r="R595"/>
      <c r="S595"/>
      <c r="T595"/>
    </row>
    <row r="596" spans="14:20" x14ac:dyDescent="0.45">
      <c r="N596"/>
      <c r="O596"/>
      <c r="P596"/>
      <c r="Q596"/>
      <c r="R596"/>
      <c r="S596"/>
      <c r="T596"/>
    </row>
    <row r="597" spans="14:20" x14ac:dyDescent="0.45">
      <c r="N597"/>
      <c r="O597"/>
      <c r="P597"/>
      <c r="Q597"/>
      <c r="R597"/>
      <c r="S597"/>
      <c r="T597"/>
    </row>
    <row r="598" spans="14:20" x14ac:dyDescent="0.45">
      <c r="N598"/>
      <c r="O598"/>
      <c r="P598"/>
      <c r="Q598"/>
      <c r="R598"/>
      <c r="S598"/>
      <c r="T598"/>
    </row>
    <row r="599" spans="14:20" x14ac:dyDescent="0.45">
      <c r="N599"/>
      <c r="O599"/>
      <c r="P599"/>
      <c r="Q599"/>
      <c r="R599"/>
      <c r="S599"/>
      <c r="T599"/>
    </row>
    <row r="600" spans="14:20" x14ac:dyDescent="0.45">
      <c r="N600"/>
      <c r="O600"/>
      <c r="P600"/>
      <c r="Q600"/>
      <c r="R600"/>
      <c r="S600"/>
      <c r="T600"/>
    </row>
    <row r="601" spans="14:20" x14ac:dyDescent="0.45">
      <c r="N601"/>
      <c r="O601"/>
      <c r="P601"/>
      <c r="Q601"/>
      <c r="R601"/>
      <c r="S601"/>
      <c r="T601"/>
    </row>
    <row r="602" spans="14:20" x14ac:dyDescent="0.45">
      <c r="N602"/>
      <c r="O602"/>
      <c r="P602"/>
      <c r="Q602"/>
      <c r="R602"/>
      <c r="S602"/>
      <c r="T602"/>
    </row>
    <row r="603" spans="14:20" x14ac:dyDescent="0.45">
      <c r="N603"/>
      <c r="O603"/>
      <c r="P603"/>
      <c r="Q603"/>
      <c r="R603"/>
      <c r="S603"/>
      <c r="T603"/>
    </row>
    <row r="604" spans="14:20" x14ac:dyDescent="0.45">
      <c r="N604"/>
      <c r="O604"/>
      <c r="P604"/>
      <c r="Q604"/>
      <c r="R604"/>
      <c r="S604"/>
      <c r="T604"/>
    </row>
    <row r="605" spans="14:20" x14ac:dyDescent="0.45">
      <c r="N605"/>
      <c r="O605"/>
      <c r="P605"/>
      <c r="Q605"/>
      <c r="R605"/>
      <c r="S605"/>
      <c r="T605"/>
    </row>
    <row r="606" spans="14:20" x14ac:dyDescent="0.45">
      <c r="N606"/>
      <c r="O606"/>
      <c r="P606"/>
      <c r="Q606"/>
      <c r="R606"/>
      <c r="S606"/>
      <c r="T606"/>
    </row>
    <row r="607" spans="14:20" x14ac:dyDescent="0.45">
      <c r="N607"/>
      <c r="O607"/>
      <c r="P607"/>
      <c r="Q607"/>
      <c r="R607"/>
      <c r="S607"/>
      <c r="T607"/>
    </row>
    <row r="608" spans="14:20" x14ac:dyDescent="0.45">
      <c r="N608"/>
      <c r="O608"/>
      <c r="P608"/>
      <c r="Q608"/>
      <c r="R608"/>
      <c r="S608"/>
      <c r="T608"/>
    </row>
    <row r="609" spans="14:20" x14ac:dyDescent="0.45">
      <c r="N609"/>
      <c r="O609"/>
      <c r="P609"/>
      <c r="Q609"/>
      <c r="R609"/>
      <c r="S609"/>
      <c r="T609"/>
    </row>
    <row r="610" spans="14:20" x14ac:dyDescent="0.45">
      <c r="N610"/>
      <c r="O610"/>
      <c r="P610"/>
      <c r="Q610"/>
      <c r="R610"/>
      <c r="S610"/>
      <c r="T610"/>
    </row>
    <row r="611" spans="14:20" x14ac:dyDescent="0.45">
      <c r="N611"/>
      <c r="O611"/>
      <c r="P611"/>
      <c r="Q611"/>
      <c r="R611"/>
      <c r="S611"/>
      <c r="T611"/>
    </row>
    <row r="612" spans="14:20" x14ac:dyDescent="0.45">
      <c r="N612"/>
      <c r="O612"/>
      <c r="P612"/>
      <c r="Q612"/>
      <c r="R612"/>
      <c r="S612"/>
      <c r="T612"/>
    </row>
    <row r="613" spans="14:20" x14ac:dyDescent="0.45">
      <c r="N613"/>
      <c r="O613"/>
      <c r="P613"/>
      <c r="Q613"/>
      <c r="R613"/>
      <c r="S613"/>
      <c r="T613"/>
    </row>
    <row r="614" spans="14:20" x14ac:dyDescent="0.45">
      <c r="N614"/>
      <c r="O614"/>
      <c r="P614"/>
      <c r="Q614"/>
      <c r="R614"/>
      <c r="S614"/>
      <c r="T614"/>
    </row>
    <row r="615" spans="14:20" x14ac:dyDescent="0.45">
      <c r="N615"/>
      <c r="O615"/>
      <c r="P615"/>
      <c r="Q615"/>
      <c r="R615"/>
      <c r="S615"/>
      <c r="T615"/>
    </row>
    <row r="616" spans="14:20" x14ac:dyDescent="0.45">
      <c r="N616"/>
      <c r="O616"/>
      <c r="P616"/>
      <c r="Q616"/>
      <c r="R616"/>
      <c r="S616"/>
      <c r="T616"/>
    </row>
    <row r="617" spans="14:20" x14ac:dyDescent="0.45">
      <c r="N617"/>
      <c r="O617"/>
      <c r="P617"/>
      <c r="Q617"/>
      <c r="R617"/>
      <c r="S617"/>
      <c r="T617"/>
    </row>
    <row r="618" spans="14:20" x14ac:dyDescent="0.45">
      <c r="N618"/>
      <c r="O618"/>
      <c r="P618"/>
      <c r="Q618"/>
      <c r="R618"/>
      <c r="S618"/>
      <c r="T618"/>
    </row>
    <row r="619" spans="14:20" x14ac:dyDescent="0.45">
      <c r="N619"/>
      <c r="O619"/>
      <c r="P619"/>
      <c r="Q619"/>
      <c r="R619"/>
      <c r="S619"/>
      <c r="T619"/>
    </row>
    <row r="620" spans="14:20" x14ac:dyDescent="0.45">
      <c r="N620"/>
      <c r="O620"/>
      <c r="P620"/>
      <c r="Q620"/>
      <c r="R620"/>
      <c r="S620"/>
      <c r="T620"/>
    </row>
    <row r="621" spans="14:20" x14ac:dyDescent="0.45">
      <c r="N621"/>
      <c r="O621"/>
      <c r="P621"/>
      <c r="Q621"/>
      <c r="R621"/>
      <c r="S621"/>
      <c r="T621"/>
    </row>
    <row r="622" spans="14:20" x14ac:dyDescent="0.45">
      <c r="N622"/>
      <c r="O622"/>
      <c r="P622"/>
      <c r="Q622"/>
      <c r="R622"/>
      <c r="S622"/>
      <c r="T622"/>
    </row>
    <row r="623" spans="14:20" x14ac:dyDescent="0.45">
      <c r="N623"/>
      <c r="O623"/>
      <c r="P623"/>
      <c r="Q623"/>
      <c r="R623"/>
      <c r="S623"/>
      <c r="T623"/>
    </row>
    <row r="624" spans="14:20" x14ac:dyDescent="0.45">
      <c r="N624"/>
      <c r="O624"/>
      <c r="P624"/>
      <c r="Q624"/>
      <c r="R624"/>
      <c r="S624"/>
      <c r="T624"/>
    </row>
    <row r="625" spans="14:20" x14ac:dyDescent="0.45">
      <c r="N625"/>
      <c r="O625"/>
      <c r="P625"/>
      <c r="Q625"/>
      <c r="R625"/>
      <c r="S625"/>
      <c r="T625"/>
    </row>
    <row r="626" spans="14:20" x14ac:dyDescent="0.45">
      <c r="N626"/>
      <c r="O626"/>
      <c r="P626"/>
      <c r="Q626"/>
      <c r="R626"/>
      <c r="S626"/>
      <c r="T626"/>
    </row>
    <row r="627" spans="14:20" x14ac:dyDescent="0.45">
      <c r="N627"/>
      <c r="O627"/>
      <c r="P627"/>
      <c r="Q627"/>
      <c r="R627"/>
      <c r="S627"/>
      <c r="T627"/>
    </row>
    <row r="628" spans="14:20" x14ac:dyDescent="0.45">
      <c r="N628"/>
      <c r="O628"/>
      <c r="P628"/>
      <c r="Q628"/>
      <c r="R628"/>
      <c r="S628"/>
      <c r="T628"/>
    </row>
    <row r="629" spans="14:20" x14ac:dyDescent="0.45">
      <c r="N629"/>
      <c r="O629"/>
      <c r="P629"/>
      <c r="Q629"/>
      <c r="R629"/>
      <c r="S629"/>
      <c r="T629"/>
    </row>
    <row r="630" spans="14:20" x14ac:dyDescent="0.45">
      <c r="N630"/>
      <c r="O630"/>
      <c r="P630"/>
      <c r="Q630"/>
      <c r="R630"/>
      <c r="S630"/>
      <c r="T630"/>
    </row>
    <row r="631" spans="14:20" x14ac:dyDescent="0.45">
      <c r="N631"/>
      <c r="O631"/>
      <c r="P631"/>
      <c r="Q631"/>
      <c r="R631"/>
      <c r="S631"/>
      <c r="T631"/>
    </row>
    <row r="632" spans="14:20" x14ac:dyDescent="0.45">
      <c r="N632"/>
      <c r="O632"/>
      <c r="P632"/>
      <c r="Q632"/>
      <c r="R632"/>
      <c r="S632"/>
      <c r="T632"/>
    </row>
    <row r="633" spans="14:20" x14ac:dyDescent="0.45">
      <c r="N633"/>
      <c r="O633"/>
      <c r="P633"/>
      <c r="Q633"/>
      <c r="R633"/>
      <c r="S633"/>
      <c r="T633"/>
    </row>
    <row r="634" spans="14:20" x14ac:dyDescent="0.45">
      <c r="N634"/>
      <c r="O634"/>
      <c r="P634"/>
      <c r="Q634"/>
      <c r="R634"/>
      <c r="S634"/>
      <c r="T634"/>
    </row>
    <row r="635" spans="14:20" x14ac:dyDescent="0.45">
      <c r="N635"/>
      <c r="O635"/>
      <c r="P635"/>
      <c r="Q635"/>
      <c r="R635"/>
      <c r="S635"/>
      <c r="T635"/>
    </row>
    <row r="636" spans="14:20" x14ac:dyDescent="0.45">
      <c r="N636"/>
      <c r="O636"/>
      <c r="P636"/>
      <c r="Q636"/>
      <c r="R636"/>
      <c r="S636"/>
      <c r="T636"/>
    </row>
    <row r="637" spans="14:20" x14ac:dyDescent="0.45">
      <c r="N637"/>
      <c r="O637"/>
      <c r="P637"/>
      <c r="Q637"/>
      <c r="R637"/>
      <c r="S637"/>
      <c r="T637"/>
    </row>
    <row r="638" spans="14:20" x14ac:dyDescent="0.45">
      <c r="N638"/>
      <c r="O638"/>
      <c r="P638"/>
      <c r="Q638"/>
      <c r="R638"/>
      <c r="S638"/>
      <c r="T638"/>
    </row>
    <row r="639" spans="14:20" x14ac:dyDescent="0.45">
      <c r="N639"/>
      <c r="O639"/>
      <c r="P639"/>
      <c r="Q639"/>
      <c r="R639"/>
      <c r="S639"/>
      <c r="T639"/>
    </row>
    <row r="640" spans="14:20" x14ac:dyDescent="0.45">
      <c r="N640"/>
      <c r="O640"/>
      <c r="P640"/>
      <c r="Q640"/>
      <c r="R640"/>
      <c r="S640"/>
      <c r="T640"/>
    </row>
    <row r="641" spans="14:20" x14ac:dyDescent="0.45">
      <c r="N641"/>
      <c r="O641"/>
      <c r="P641"/>
      <c r="Q641"/>
      <c r="R641"/>
      <c r="S641"/>
      <c r="T641"/>
    </row>
    <row r="642" spans="14:20" x14ac:dyDescent="0.45">
      <c r="N642"/>
      <c r="O642"/>
      <c r="P642"/>
      <c r="Q642"/>
      <c r="R642"/>
      <c r="S642"/>
      <c r="T642"/>
    </row>
    <row r="643" spans="14:20" x14ac:dyDescent="0.45">
      <c r="N643"/>
      <c r="O643"/>
      <c r="P643"/>
      <c r="Q643"/>
      <c r="R643"/>
      <c r="S643"/>
      <c r="T643"/>
    </row>
    <row r="644" spans="14:20" x14ac:dyDescent="0.45">
      <c r="N644"/>
      <c r="O644"/>
      <c r="P644"/>
      <c r="Q644"/>
      <c r="R644"/>
      <c r="S644"/>
      <c r="T644"/>
    </row>
    <row r="645" spans="14:20" x14ac:dyDescent="0.45">
      <c r="N645"/>
      <c r="O645"/>
      <c r="P645"/>
      <c r="Q645"/>
      <c r="R645"/>
      <c r="S645"/>
      <c r="T645"/>
    </row>
    <row r="646" spans="14:20" x14ac:dyDescent="0.45">
      <c r="N646"/>
      <c r="O646"/>
      <c r="P646"/>
      <c r="Q646"/>
      <c r="R646"/>
      <c r="S646"/>
      <c r="T646"/>
    </row>
    <row r="647" spans="14:20" x14ac:dyDescent="0.45">
      <c r="N647"/>
      <c r="O647"/>
      <c r="P647"/>
      <c r="Q647"/>
      <c r="R647"/>
      <c r="S647"/>
      <c r="T647"/>
    </row>
    <row r="648" spans="14:20" x14ac:dyDescent="0.45">
      <c r="N648"/>
      <c r="O648"/>
      <c r="P648"/>
      <c r="Q648"/>
      <c r="R648"/>
      <c r="S648"/>
      <c r="T648"/>
    </row>
    <row r="649" spans="14:20" x14ac:dyDescent="0.45">
      <c r="N649"/>
      <c r="O649"/>
      <c r="P649"/>
      <c r="Q649"/>
      <c r="R649"/>
      <c r="S649"/>
      <c r="T649"/>
    </row>
    <row r="650" spans="14:20" x14ac:dyDescent="0.45">
      <c r="N650"/>
      <c r="O650"/>
      <c r="P650"/>
      <c r="Q650"/>
      <c r="R650"/>
      <c r="S650"/>
      <c r="T650"/>
    </row>
    <row r="651" spans="14:20" x14ac:dyDescent="0.45">
      <c r="N651"/>
      <c r="O651"/>
      <c r="P651"/>
      <c r="Q651"/>
      <c r="R651"/>
      <c r="S651"/>
      <c r="T651"/>
    </row>
    <row r="652" spans="14:20" x14ac:dyDescent="0.45">
      <c r="N652"/>
      <c r="O652"/>
      <c r="P652"/>
      <c r="Q652"/>
      <c r="R652"/>
      <c r="S652"/>
      <c r="T652"/>
    </row>
    <row r="653" spans="14:20" x14ac:dyDescent="0.45">
      <c r="N653"/>
      <c r="O653"/>
      <c r="P653"/>
      <c r="Q653"/>
      <c r="R653"/>
      <c r="S653"/>
      <c r="T653"/>
    </row>
    <row r="654" spans="14:20" x14ac:dyDescent="0.45">
      <c r="N654"/>
      <c r="O654"/>
      <c r="P654"/>
      <c r="Q654"/>
      <c r="R654"/>
      <c r="S654"/>
      <c r="T654"/>
    </row>
    <row r="655" spans="14:20" x14ac:dyDescent="0.45">
      <c r="N655"/>
      <c r="O655"/>
      <c r="P655"/>
      <c r="Q655"/>
      <c r="R655"/>
      <c r="S655"/>
      <c r="T655"/>
    </row>
    <row r="656" spans="14:20" x14ac:dyDescent="0.45">
      <c r="N656"/>
      <c r="O656"/>
      <c r="P656"/>
      <c r="Q656"/>
      <c r="R656"/>
      <c r="S656"/>
      <c r="T656"/>
    </row>
    <row r="657" spans="14:20" x14ac:dyDescent="0.45">
      <c r="N657"/>
      <c r="O657"/>
      <c r="P657"/>
      <c r="Q657"/>
      <c r="R657"/>
      <c r="S657"/>
      <c r="T657"/>
    </row>
    <row r="658" spans="14:20" x14ac:dyDescent="0.45">
      <c r="N658"/>
      <c r="O658"/>
      <c r="P658"/>
      <c r="Q658"/>
      <c r="R658"/>
      <c r="S658"/>
      <c r="T658"/>
    </row>
    <row r="659" spans="14:20" x14ac:dyDescent="0.45">
      <c r="N659"/>
      <c r="O659"/>
      <c r="P659"/>
      <c r="Q659"/>
      <c r="R659"/>
      <c r="S659"/>
      <c r="T659"/>
    </row>
    <row r="660" spans="14:20" x14ac:dyDescent="0.45">
      <c r="N660"/>
      <c r="O660"/>
      <c r="P660"/>
      <c r="Q660"/>
      <c r="R660"/>
      <c r="S660"/>
      <c r="T660"/>
    </row>
    <row r="661" spans="14:20" x14ac:dyDescent="0.45">
      <c r="N661"/>
      <c r="O661"/>
      <c r="P661"/>
      <c r="Q661"/>
      <c r="R661"/>
      <c r="S661"/>
      <c r="T661"/>
    </row>
    <row r="662" spans="14:20" x14ac:dyDescent="0.45">
      <c r="N662"/>
      <c r="O662"/>
      <c r="P662"/>
      <c r="Q662"/>
      <c r="R662"/>
      <c r="S662"/>
      <c r="T662"/>
    </row>
    <row r="663" spans="14:20" x14ac:dyDescent="0.45">
      <c r="N663"/>
      <c r="O663"/>
      <c r="P663"/>
      <c r="Q663"/>
      <c r="R663"/>
      <c r="S663"/>
      <c r="T663"/>
    </row>
    <row r="664" spans="14:20" x14ac:dyDescent="0.45">
      <c r="N664"/>
      <c r="O664"/>
      <c r="P664"/>
      <c r="Q664"/>
      <c r="R664"/>
      <c r="S664"/>
      <c r="T664"/>
    </row>
    <row r="665" spans="14:20" x14ac:dyDescent="0.45">
      <c r="N665"/>
      <c r="O665"/>
      <c r="P665"/>
      <c r="Q665"/>
      <c r="R665"/>
      <c r="S665"/>
      <c r="T665"/>
    </row>
    <row r="666" spans="14:20" x14ac:dyDescent="0.45">
      <c r="N666"/>
      <c r="O666"/>
      <c r="P666"/>
      <c r="Q666"/>
      <c r="R666"/>
      <c r="S666"/>
      <c r="T666"/>
    </row>
    <row r="667" spans="14:20" x14ac:dyDescent="0.45">
      <c r="N667"/>
      <c r="O667"/>
      <c r="P667"/>
      <c r="Q667"/>
      <c r="R667"/>
      <c r="S667"/>
      <c r="T667"/>
    </row>
    <row r="668" spans="14:20" x14ac:dyDescent="0.45">
      <c r="N668"/>
      <c r="O668"/>
      <c r="P668"/>
      <c r="Q668"/>
      <c r="R668"/>
      <c r="S668"/>
      <c r="T668"/>
    </row>
    <row r="669" spans="14:20" x14ac:dyDescent="0.45">
      <c r="N669"/>
      <c r="O669"/>
      <c r="P669"/>
      <c r="Q669"/>
      <c r="R669"/>
      <c r="S669"/>
      <c r="T669"/>
    </row>
    <row r="670" spans="14:20" x14ac:dyDescent="0.45">
      <c r="N670"/>
      <c r="O670"/>
      <c r="P670"/>
      <c r="Q670"/>
      <c r="R670"/>
      <c r="S670"/>
      <c r="T670"/>
    </row>
    <row r="671" spans="14:20" x14ac:dyDescent="0.45">
      <c r="N671"/>
      <c r="O671"/>
      <c r="P671"/>
      <c r="Q671"/>
      <c r="R671"/>
      <c r="S671"/>
      <c r="T671"/>
    </row>
    <row r="672" spans="14:20" x14ac:dyDescent="0.45">
      <c r="N672"/>
      <c r="O672"/>
      <c r="P672"/>
      <c r="Q672"/>
      <c r="R672"/>
      <c r="S672"/>
      <c r="T672"/>
    </row>
    <row r="673" spans="14:20" x14ac:dyDescent="0.45">
      <c r="N673"/>
      <c r="O673"/>
      <c r="P673"/>
      <c r="Q673"/>
      <c r="R673"/>
      <c r="S673"/>
      <c r="T673"/>
    </row>
    <row r="674" spans="14:20" x14ac:dyDescent="0.45">
      <c r="N674"/>
      <c r="O674"/>
      <c r="P674"/>
      <c r="Q674"/>
      <c r="R674"/>
      <c r="S674"/>
      <c r="T674"/>
    </row>
    <row r="675" spans="14:20" x14ac:dyDescent="0.45">
      <c r="N675"/>
      <c r="O675"/>
      <c r="P675"/>
      <c r="Q675"/>
      <c r="R675"/>
      <c r="S675"/>
      <c r="T675"/>
    </row>
    <row r="676" spans="14:20" x14ac:dyDescent="0.45">
      <c r="N676"/>
      <c r="O676"/>
      <c r="P676"/>
      <c r="Q676"/>
      <c r="R676"/>
      <c r="S676"/>
      <c r="T676"/>
    </row>
    <row r="677" spans="14:20" x14ac:dyDescent="0.45">
      <c r="N677"/>
      <c r="O677"/>
      <c r="P677"/>
      <c r="Q677"/>
      <c r="R677"/>
      <c r="S677"/>
      <c r="T677"/>
    </row>
    <row r="678" spans="14:20" x14ac:dyDescent="0.45">
      <c r="N678"/>
      <c r="O678"/>
      <c r="P678"/>
      <c r="Q678"/>
      <c r="R678"/>
      <c r="S678"/>
      <c r="T678"/>
    </row>
    <row r="679" spans="14:20" x14ac:dyDescent="0.45">
      <c r="N679"/>
      <c r="O679"/>
      <c r="P679"/>
      <c r="Q679"/>
      <c r="R679"/>
      <c r="S679"/>
      <c r="T679"/>
    </row>
    <row r="680" spans="14:20" x14ac:dyDescent="0.45">
      <c r="N680"/>
      <c r="O680"/>
      <c r="P680"/>
      <c r="Q680"/>
      <c r="R680"/>
      <c r="S680"/>
      <c r="T680"/>
    </row>
    <row r="681" spans="14:20" x14ac:dyDescent="0.45">
      <c r="N681"/>
      <c r="O681"/>
      <c r="P681"/>
      <c r="Q681"/>
      <c r="R681"/>
      <c r="S681"/>
      <c r="T681"/>
    </row>
    <row r="682" spans="14:20" x14ac:dyDescent="0.45">
      <c r="N682"/>
      <c r="O682"/>
      <c r="P682"/>
      <c r="Q682"/>
      <c r="R682"/>
      <c r="S682"/>
      <c r="T682"/>
    </row>
    <row r="683" spans="14:20" x14ac:dyDescent="0.45">
      <c r="N683"/>
      <c r="O683"/>
      <c r="P683"/>
      <c r="Q683"/>
      <c r="R683"/>
      <c r="S683"/>
      <c r="T683"/>
    </row>
    <row r="684" spans="14:20" x14ac:dyDescent="0.45">
      <c r="N684"/>
      <c r="O684"/>
      <c r="P684"/>
      <c r="Q684"/>
      <c r="R684"/>
      <c r="S684"/>
      <c r="T684"/>
    </row>
    <row r="685" spans="14:20" x14ac:dyDescent="0.45">
      <c r="N685"/>
      <c r="O685"/>
      <c r="P685"/>
      <c r="Q685"/>
      <c r="R685"/>
      <c r="S685"/>
      <c r="T685"/>
    </row>
    <row r="686" spans="14:20" x14ac:dyDescent="0.45">
      <c r="N686"/>
      <c r="O686"/>
      <c r="P686"/>
      <c r="Q686"/>
      <c r="R686"/>
      <c r="S686"/>
      <c r="T686"/>
    </row>
    <row r="687" spans="14:20" x14ac:dyDescent="0.45">
      <c r="N687"/>
      <c r="O687"/>
      <c r="P687"/>
      <c r="Q687"/>
      <c r="R687"/>
      <c r="S687"/>
      <c r="T687"/>
    </row>
    <row r="688" spans="14:20" x14ac:dyDescent="0.45">
      <c r="N688"/>
      <c r="O688"/>
      <c r="P688"/>
      <c r="Q688"/>
      <c r="R688"/>
      <c r="S688"/>
      <c r="T688"/>
    </row>
    <row r="689" spans="14:20" x14ac:dyDescent="0.45">
      <c r="N689"/>
      <c r="O689"/>
      <c r="P689"/>
      <c r="Q689"/>
      <c r="R689"/>
      <c r="S689"/>
      <c r="T689"/>
    </row>
    <row r="690" spans="14:20" x14ac:dyDescent="0.45">
      <c r="N690"/>
      <c r="O690"/>
      <c r="P690"/>
      <c r="Q690"/>
      <c r="R690"/>
      <c r="S690"/>
      <c r="T690"/>
    </row>
    <row r="691" spans="14:20" x14ac:dyDescent="0.45">
      <c r="N691"/>
      <c r="O691"/>
      <c r="P691"/>
      <c r="Q691"/>
      <c r="R691"/>
      <c r="S691"/>
      <c r="T691"/>
    </row>
    <row r="692" spans="14:20" x14ac:dyDescent="0.45">
      <c r="N692"/>
      <c r="O692"/>
      <c r="P692"/>
      <c r="Q692"/>
      <c r="R692"/>
      <c r="S692"/>
      <c r="T692"/>
    </row>
    <row r="693" spans="14:20" x14ac:dyDescent="0.45">
      <c r="N693"/>
      <c r="O693"/>
      <c r="P693"/>
      <c r="Q693"/>
      <c r="R693"/>
      <c r="S693"/>
      <c r="T693"/>
    </row>
    <row r="694" spans="14:20" x14ac:dyDescent="0.45">
      <c r="N694"/>
      <c r="O694"/>
      <c r="P694"/>
      <c r="Q694"/>
      <c r="R694"/>
      <c r="S694"/>
      <c r="T694"/>
    </row>
    <row r="695" spans="14:20" x14ac:dyDescent="0.45">
      <c r="N695"/>
      <c r="O695"/>
      <c r="P695"/>
      <c r="Q695"/>
      <c r="R695"/>
      <c r="S695"/>
      <c r="T695"/>
    </row>
    <row r="696" spans="14:20" x14ac:dyDescent="0.45">
      <c r="N696"/>
      <c r="O696"/>
      <c r="P696"/>
      <c r="Q696"/>
      <c r="R696"/>
      <c r="S696"/>
      <c r="T696"/>
    </row>
    <row r="697" spans="14:20" x14ac:dyDescent="0.45">
      <c r="N697"/>
      <c r="O697"/>
      <c r="P697"/>
      <c r="Q697"/>
      <c r="R697"/>
      <c r="S697"/>
      <c r="T697"/>
    </row>
    <row r="698" spans="14:20" x14ac:dyDescent="0.45">
      <c r="N698"/>
      <c r="O698"/>
      <c r="P698"/>
      <c r="Q698"/>
      <c r="R698"/>
      <c r="S698"/>
      <c r="T698"/>
    </row>
    <row r="699" spans="14:20" x14ac:dyDescent="0.45">
      <c r="N699"/>
      <c r="O699"/>
      <c r="P699"/>
      <c r="Q699"/>
      <c r="R699"/>
      <c r="S699"/>
      <c r="T699"/>
    </row>
    <row r="700" spans="14:20" x14ac:dyDescent="0.45">
      <c r="N700"/>
      <c r="O700"/>
      <c r="P700"/>
      <c r="Q700"/>
      <c r="R700"/>
      <c r="S700"/>
      <c r="T700"/>
    </row>
    <row r="701" spans="14:20" x14ac:dyDescent="0.45">
      <c r="N701"/>
      <c r="O701"/>
      <c r="P701"/>
      <c r="Q701"/>
      <c r="R701"/>
      <c r="S701"/>
      <c r="T701"/>
    </row>
    <row r="702" spans="14:20" x14ac:dyDescent="0.45">
      <c r="N702"/>
      <c r="O702"/>
      <c r="P702"/>
      <c r="Q702"/>
      <c r="R702"/>
      <c r="S702"/>
      <c r="T702"/>
    </row>
    <row r="703" spans="14:20" x14ac:dyDescent="0.45">
      <c r="N703"/>
      <c r="O703"/>
      <c r="P703"/>
      <c r="Q703"/>
      <c r="R703"/>
      <c r="S703"/>
      <c r="T703"/>
    </row>
    <row r="704" spans="14:20" x14ac:dyDescent="0.45">
      <c r="N704"/>
      <c r="O704"/>
      <c r="P704"/>
      <c r="Q704"/>
      <c r="R704"/>
      <c r="S704"/>
      <c r="T704"/>
    </row>
    <row r="705" spans="14:20" x14ac:dyDescent="0.45">
      <c r="N705"/>
      <c r="O705"/>
      <c r="P705"/>
      <c r="Q705"/>
      <c r="R705"/>
      <c r="S705"/>
      <c r="T705"/>
    </row>
    <row r="706" spans="14:20" x14ac:dyDescent="0.45">
      <c r="N706"/>
      <c r="O706"/>
      <c r="P706"/>
      <c r="Q706"/>
      <c r="R706"/>
      <c r="S706"/>
      <c r="T706"/>
    </row>
    <row r="707" spans="14:20" x14ac:dyDescent="0.45">
      <c r="N707"/>
      <c r="O707"/>
      <c r="P707"/>
      <c r="Q707"/>
      <c r="R707"/>
      <c r="S707"/>
      <c r="T707"/>
    </row>
    <row r="708" spans="14:20" x14ac:dyDescent="0.45">
      <c r="N708"/>
      <c r="O708"/>
      <c r="P708"/>
      <c r="Q708"/>
      <c r="R708"/>
      <c r="S708"/>
      <c r="T708"/>
    </row>
    <row r="709" spans="14:20" x14ac:dyDescent="0.45">
      <c r="N709"/>
      <c r="O709"/>
      <c r="P709"/>
      <c r="Q709"/>
      <c r="R709"/>
      <c r="S709"/>
      <c r="T709"/>
    </row>
    <row r="710" spans="14:20" x14ac:dyDescent="0.45">
      <c r="N710"/>
      <c r="O710"/>
      <c r="P710"/>
      <c r="Q710"/>
      <c r="R710"/>
      <c r="S710"/>
      <c r="T710"/>
    </row>
    <row r="711" spans="14:20" x14ac:dyDescent="0.45">
      <c r="N711"/>
      <c r="O711"/>
      <c r="P711"/>
      <c r="Q711"/>
      <c r="R711"/>
      <c r="S711"/>
      <c r="T711"/>
    </row>
    <row r="712" spans="14:20" x14ac:dyDescent="0.45">
      <c r="N712"/>
      <c r="O712"/>
      <c r="P712"/>
      <c r="Q712"/>
      <c r="R712"/>
      <c r="S712"/>
      <c r="T712"/>
    </row>
    <row r="713" spans="14:20" x14ac:dyDescent="0.45">
      <c r="N713"/>
      <c r="O713"/>
      <c r="P713"/>
      <c r="Q713"/>
      <c r="R713"/>
      <c r="S713"/>
      <c r="T713"/>
    </row>
    <row r="714" spans="14:20" x14ac:dyDescent="0.45">
      <c r="N714"/>
      <c r="O714"/>
      <c r="P714"/>
      <c r="Q714"/>
      <c r="R714"/>
      <c r="S714"/>
      <c r="T714"/>
    </row>
    <row r="715" spans="14:20" x14ac:dyDescent="0.45">
      <c r="N715"/>
      <c r="O715"/>
      <c r="P715"/>
      <c r="Q715"/>
      <c r="R715"/>
      <c r="S715"/>
      <c r="T715"/>
    </row>
    <row r="716" spans="14:20" x14ac:dyDescent="0.45">
      <c r="N716"/>
      <c r="O716"/>
      <c r="P716"/>
      <c r="Q716"/>
      <c r="R716"/>
      <c r="S716"/>
      <c r="T716"/>
    </row>
    <row r="717" spans="14:20" x14ac:dyDescent="0.45">
      <c r="N717"/>
      <c r="O717"/>
      <c r="P717"/>
      <c r="Q717"/>
      <c r="R717"/>
      <c r="S717"/>
      <c r="T717"/>
    </row>
    <row r="718" spans="14:20" x14ac:dyDescent="0.45">
      <c r="N718"/>
      <c r="O718"/>
      <c r="P718"/>
      <c r="Q718"/>
      <c r="R718"/>
      <c r="S718"/>
      <c r="T718"/>
    </row>
    <row r="719" spans="14:20" x14ac:dyDescent="0.45">
      <c r="N719"/>
      <c r="O719"/>
      <c r="P719"/>
      <c r="Q719"/>
      <c r="R719"/>
      <c r="S719"/>
      <c r="T719"/>
    </row>
    <row r="720" spans="14:20" x14ac:dyDescent="0.45">
      <c r="N720"/>
      <c r="O720"/>
      <c r="P720"/>
      <c r="Q720"/>
      <c r="R720"/>
      <c r="S720"/>
      <c r="T720"/>
    </row>
    <row r="721" spans="14:20" x14ac:dyDescent="0.45">
      <c r="N721"/>
      <c r="O721"/>
      <c r="P721"/>
      <c r="Q721"/>
      <c r="R721"/>
      <c r="S721"/>
      <c r="T721"/>
    </row>
    <row r="722" spans="14:20" x14ac:dyDescent="0.45">
      <c r="N722"/>
      <c r="O722"/>
      <c r="P722"/>
      <c r="Q722"/>
      <c r="R722"/>
      <c r="S722"/>
      <c r="T722"/>
    </row>
    <row r="723" spans="14:20" x14ac:dyDescent="0.45">
      <c r="N723"/>
      <c r="O723"/>
      <c r="P723"/>
      <c r="Q723"/>
      <c r="R723"/>
      <c r="S723"/>
      <c r="T723"/>
    </row>
    <row r="724" spans="14:20" x14ac:dyDescent="0.45">
      <c r="N724"/>
      <c r="O724"/>
      <c r="P724"/>
      <c r="Q724"/>
      <c r="R724"/>
      <c r="S724"/>
      <c r="T724"/>
    </row>
    <row r="725" spans="14:20" x14ac:dyDescent="0.45">
      <c r="N725"/>
      <c r="O725"/>
      <c r="P725"/>
      <c r="Q725"/>
      <c r="R725"/>
      <c r="S725"/>
      <c r="T725"/>
    </row>
    <row r="726" spans="14:20" x14ac:dyDescent="0.45">
      <c r="N726"/>
      <c r="O726"/>
      <c r="P726"/>
      <c r="Q726"/>
      <c r="R726"/>
      <c r="S726"/>
      <c r="T726"/>
    </row>
    <row r="727" spans="14:20" x14ac:dyDescent="0.45">
      <c r="N727"/>
      <c r="O727"/>
      <c r="P727"/>
      <c r="Q727"/>
      <c r="R727"/>
      <c r="S727"/>
      <c r="T727"/>
    </row>
    <row r="728" spans="14:20" x14ac:dyDescent="0.45">
      <c r="N728"/>
      <c r="O728"/>
      <c r="P728"/>
      <c r="Q728"/>
      <c r="R728"/>
      <c r="S728"/>
      <c r="T728"/>
    </row>
    <row r="729" spans="14:20" x14ac:dyDescent="0.45">
      <c r="N729"/>
      <c r="O729"/>
      <c r="P729"/>
      <c r="Q729"/>
      <c r="R729"/>
      <c r="S729"/>
      <c r="T729"/>
    </row>
    <row r="730" spans="14:20" x14ac:dyDescent="0.45">
      <c r="N730"/>
      <c r="O730"/>
      <c r="P730"/>
      <c r="Q730"/>
      <c r="R730"/>
      <c r="S730"/>
      <c r="T730"/>
    </row>
    <row r="731" spans="14:20" x14ac:dyDescent="0.45">
      <c r="N731"/>
      <c r="O731"/>
      <c r="P731"/>
      <c r="Q731"/>
      <c r="R731"/>
      <c r="S731"/>
      <c r="T731"/>
    </row>
    <row r="732" spans="14:20" x14ac:dyDescent="0.45">
      <c r="N732"/>
      <c r="O732"/>
      <c r="P732"/>
      <c r="Q732"/>
      <c r="R732"/>
      <c r="S732"/>
      <c r="T732"/>
    </row>
    <row r="733" spans="14:20" x14ac:dyDescent="0.45">
      <c r="N733"/>
      <c r="O733"/>
      <c r="P733"/>
      <c r="Q733"/>
      <c r="R733"/>
      <c r="S733"/>
      <c r="T733"/>
    </row>
    <row r="734" spans="14:20" x14ac:dyDescent="0.45">
      <c r="N734"/>
      <c r="O734"/>
      <c r="P734"/>
      <c r="Q734"/>
      <c r="R734"/>
      <c r="S734"/>
      <c r="T734"/>
    </row>
    <row r="735" spans="14:20" x14ac:dyDescent="0.45">
      <c r="N735"/>
      <c r="O735"/>
      <c r="P735"/>
      <c r="Q735"/>
      <c r="R735"/>
      <c r="S735"/>
      <c r="T735"/>
    </row>
    <row r="736" spans="14:20" x14ac:dyDescent="0.45">
      <c r="N736"/>
      <c r="O736"/>
      <c r="P736"/>
      <c r="Q736"/>
      <c r="R736"/>
      <c r="S736"/>
      <c r="T736"/>
    </row>
    <row r="737" spans="14:20" x14ac:dyDescent="0.45">
      <c r="N737"/>
      <c r="O737"/>
      <c r="P737"/>
      <c r="Q737"/>
      <c r="R737"/>
      <c r="S737"/>
      <c r="T737"/>
    </row>
    <row r="738" spans="14:20" x14ac:dyDescent="0.45">
      <c r="N738"/>
      <c r="O738"/>
      <c r="P738"/>
      <c r="Q738"/>
      <c r="R738"/>
      <c r="S738"/>
      <c r="T738"/>
    </row>
    <row r="739" spans="14:20" x14ac:dyDescent="0.45">
      <c r="N739"/>
      <c r="O739"/>
      <c r="P739"/>
      <c r="Q739"/>
      <c r="R739"/>
      <c r="S739"/>
      <c r="T739"/>
    </row>
    <row r="740" spans="14:20" x14ac:dyDescent="0.45">
      <c r="N740"/>
      <c r="O740"/>
      <c r="P740"/>
      <c r="Q740"/>
      <c r="R740"/>
      <c r="S740"/>
      <c r="T740"/>
    </row>
    <row r="741" spans="14:20" x14ac:dyDescent="0.45">
      <c r="N741"/>
      <c r="O741"/>
      <c r="P741"/>
      <c r="Q741"/>
      <c r="R741"/>
      <c r="S741"/>
      <c r="T741"/>
    </row>
    <row r="742" spans="14:20" x14ac:dyDescent="0.45">
      <c r="N742"/>
      <c r="O742"/>
      <c r="P742"/>
      <c r="Q742"/>
      <c r="R742"/>
      <c r="S742"/>
      <c r="T742"/>
    </row>
    <row r="743" spans="14:20" x14ac:dyDescent="0.45">
      <c r="N743"/>
      <c r="O743"/>
      <c r="P743"/>
      <c r="Q743"/>
      <c r="R743"/>
      <c r="S743"/>
      <c r="T743"/>
    </row>
    <row r="744" spans="14:20" x14ac:dyDescent="0.45">
      <c r="N744"/>
      <c r="O744"/>
      <c r="P744"/>
      <c r="Q744"/>
      <c r="R744"/>
      <c r="S744"/>
      <c r="T744"/>
    </row>
    <row r="745" spans="14:20" x14ac:dyDescent="0.45">
      <c r="N745"/>
      <c r="O745"/>
      <c r="P745"/>
      <c r="Q745"/>
      <c r="R745"/>
      <c r="S745"/>
      <c r="T745"/>
    </row>
    <row r="746" spans="14:20" x14ac:dyDescent="0.45">
      <c r="N746"/>
      <c r="O746"/>
      <c r="P746"/>
      <c r="Q746"/>
      <c r="R746"/>
      <c r="S746"/>
      <c r="T746"/>
    </row>
    <row r="747" spans="14:20" x14ac:dyDescent="0.45">
      <c r="N747"/>
      <c r="O747"/>
      <c r="P747"/>
      <c r="Q747"/>
      <c r="R747"/>
      <c r="S747"/>
      <c r="T747"/>
    </row>
    <row r="748" spans="14:20" x14ac:dyDescent="0.45">
      <c r="N748"/>
      <c r="O748"/>
      <c r="P748"/>
      <c r="Q748"/>
      <c r="R748"/>
      <c r="S748"/>
      <c r="T748"/>
    </row>
    <row r="749" spans="14:20" x14ac:dyDescent="0.45">
      <c r="N749"/>
      <c r="O749"/>
      <c r="P749"/>
      <c r="Q749"/>
      <c r="R749"/>
      <c r="S749"/>
      <c r="T749"/>
    </row>
    <row r="750" spans="14:20" x14ac:dyDescent="0.45">
      <c r="N750"/>
      <c r="O750"/>
      <c r="P750"/>
      <c r="Q750"/>
      <c r="R750"/>
      <c r="S750"/>
      <c r="T750"/>
    </row>
    <row r="751" spans="14:20" x14ac:dyDescent="0.45">
      <c r="N751"/>
      <c r="O751"/>
      <c r="P751"/>
      <c r="Q751"/>
      <c r="R751"/>
      <c r="S751"/>
      <c r="T751"/>
    </row>
    <row r="752" spans="14:20" x14ac:dyDescent="0.45">
      <c r="N752"/>
      <c r="O752"/>
      <c r="P752"/>
      <c r="Q752"/>
      <c r="R752"/>
      <c r="S752"/>
      <c r="T752"/>
    </row>
    <row r="753" spans="14:20" x14ac:dyDescent="0.45">
      <c r="N753"/>
      <c r="O753"/>
      <c r="P753"/>
      <c r="Q753"/>
      <c r="R753"/>
      <c r="S753"/>
      <c r="T753"/>
    </row>
    <row r="754" spans="14:20" x14ac:dyDescent="0.45">
      <c r="N754"/>
      <c r="O754"/>
      <c r="P754"/>
      <c r="Q754"/>
      <c r="R754"/>
      <c r="S754"/>
      <c r="T754"/>
    </row>
    <row r="755" spans="14:20" x14ac:dyDescent="0.45">
      <c r="N755"/>
      <c r="O755"/>
      <c r="P755"/>
      <c r="Q755"/>
      <c r="R755"/>
      <c r="S755"/>
      <c r="T755"/>
    </row>
    <row r="756" spans="14:20" x14ac:dyDescent="0.45">
      <c r="N756"/>
      <c r="O756"/>
      <c r="P756"/>
      <c r="Q756"/>
      <c r="R756"/>
      <c r="S756"/>
      <c r="T756"/>
    </row>
    <row r="757" spans="14:20" x14ac:dyDescent="0.45">
      <c r="N757"/>
      <c r="O757"/>
      <c r="P757"/>
      <c r="Q757"/>
      <c r="R757"/>
      <c r="S757"/>
      <c r="T757"/>
    </row>
    <row r="758" spans="14:20" x14ac:dyDescent="0.45">
      <c r="N758"/>
      <c r="O758"/>
      <c r="P758"/>
      <c r="Q758"/>
      <c r="R758"/>
      <c r="S758"/>
      <c r="T758"/>
    </row>
    <row r="759" spans="14:20" x14ac:dyDescent="0.45">
      <c r="N759"/>
      <c r="O759"/>
      <c r="P759"/>
      <c r="Q759"/>
      <c r="R759"/>
      <c r="S759"/>
      <c r="T759"/>
    </row>
    <row r="760" spans="14:20" x14ac:dyDescent="0.45">
      <c r="N760"/>
      <c r="O760"/>
      <c r="P760"/>
      <c r="Q760"/>
      <c r="R760"/>
      <c r="S760"/>
      <c r="T760"/>
    </row>
    <row r="761" spans="14:20" x14ac:dyDescent="0.45">
      <c r="N761"/>
      <c r="O761"/>
      <c r="P761"/>
      <c r="Q761"/>
      <c r="R761"/>
      <c r="S761"/>
      <c r="T761"/>
    </row>
    <row r="762" spans="14:20" x14ac:dyDescent="0.45">
      <c r="N762"/>
      <c r="O762"/>
      <c r="P762"/>
      <c r="Q762"/>
      <c r="R762"/>
      <c r="S762"/>
      <c r="T762"/>
    </row>
    <row r="763" spans="14:20" x14ac:dyDescent="0.45">
      <c r="N763"/>
      <c r="O763"/>
      <c r="P763"/>
      <c r="Q763"/>
      <c r="R763"/>
      <c r="S763"/>
      <c r="T763"/>
    </row>
    <row r="764" spans="14:20" x14ac:dyDescent="0.45">
      <c r="N764"/>
      <c r="O764"/>
      <c r="P764"/>
      <c r="Q764"/>
      <c r="R764"/>
      <c r="S764"/>
      <c r="T764"/>
    </row>
    <row r="765" spans="14:20" x14ac:dyDescent="0.45">
      <c r="N765"/>
      <c r="O765"/>
      <c r="P765"/>
      <c r="Q765"/>
      <c r="R765"/>
      <c r="S765"/>
      <c r="T765"/>
    </row>
    <row r="766" spans="14:20" x14ac:dyDescent="0.45">
      <c r="N766"/>
      <c r="O766"/>
      <c r="P766"/>
      <c r="Q766"/>
      <c r="R766"/>
      <c r="S766"/>
      <c r="T766"/>
    </row>
    <row r="767" spans="14:20" x14ac:dyDescent="0.45">
      <c r="N767"/>
      <c r="O767"/>
      <c r="P767"/>
      <c r="Q767"/>
      <c r="R767"/>
      <c r="S767"/>
      <c r="T767"/>
    </row>
    <row r="768" spans="14:20" x14ac:dyDescent="0.45">
      <c r="N768"/>
      <c r="O768"/>
      <c r="P768"/>
      <c r="Q768"/>
      <c r="R768"/>
      <c r="S768"/>
      <c r="T768"/>
    </row>
    <row r="769" spans="14:20" x14ac:dyDescent="0.45">
      <c r="N769"/>
      <c r="O769"/>
      <c r="P769"/>
      <c r="Q769"/>
      <c r="R769"/>
      <c r="S769"/>
      <c r="T769"/>
    </row>
    <row r="770" spans="14:20" x14ac:dyDescent="0.45">
      <c r="N770"/>
      <c r="O770"/>
      <c r="P770"/>
      <c r="Q770"/>
      <c r="R770"/>
      <c r="S770"/>
      <c r="T770"/>
    </row>
    <row r="771" spans="14:20" x14ac:dyDescent="0.45">
      <c r="N771"/>
      <c r="O771"/>
      <c r="P771"/>
      <c r="Q771"/>
      <c r="R771"/>
      <c r="S771"/>
      <c r="T771"/>
    </row>
    <row r="772" spans="14:20" x14ac:dyDescent="0.45">
      <c r="N772"/>
      <c r="O772"/>
      <c r="P772"/>
      <c r="Q772"/>
      <c r="R772"/>
      <c r="S772"/>
      <c r="T772"/>
    </row>
    <row r="773" spans="14:20" x14ac:dyDescent="0.45">
      <c r="N773"/>
      <c r="O773"/>
      <c r="P773"/>
      <c r="Q773"/>
      <c r="R773"/>
      <c r="S773"/>
      <c r="T773"/>
    </row>
    <row r="774" spans="14:20" x14ac:dyDescent="0.45">
      <c r="N774"/>
      <c r="O774"/>
      <c r="P774"/>
      <c r="Q774"/>
      <c r="R774"/>
      <c r="S774"/>
      <c r="T774"/>
    </row>
    <row r="775" spans="14:20" x14ac:dyDescent="0.45">
      <c r="N775"/>
      <c r="O775"/>
      <c r="P775"/>
      <c r="Q775"/>
      <c r="R775"/>
      <c r="S775"/>
      <c r="T775"/>
    </row>
    <row r="776" spans="14:20" x14ac:dyDescent="0.45">
      <c r="N776"/>
      <c r="O776"/>
      <c r="P776"/>
      <c r="Q776"/>
      <c r="R776"/>
      <c r="S776"/>
      <c r="T776"/>
    </row>
    <row r="777" spans="14:20" x14ac:dyDescent="0.45">
      <c r="N777"/>
      <c r="O777"/>
      <c r="P777"/>
      <c r="Q777"/>
      <c r="R777"/>
      <c r="S777"/>
      <c r="T777"/>
    </row>
    <row r="778" spans="14:20" x14ac:dyDescent="0.45">
      <c r="N778"/>
      <c r="O778"/>
      <c r="P778"/>
      <c r="Q778"/>
      <c r="R778"/>
      <c r="S778"/>
      <c r="T778"/>
    </row>
    <row r="779" spans="14:20" x14ac:dyDescent="0.45">
      <c r="N779"/>
      <c r="O779"/>
      <c r="P779"/>
      <c r="Q779"/>
      <c r="R779"/>
      <c r="S779"/>
      <c r="T779"/>
    </row>
    <row r="780" spans="14:20" x14ac:dyDescent="0.45">
      <c r="N780"/>
      <c r="O780"/>
      <c r="P780"/>
      <c r="Q780"/>
      <c r="R780"/>
      <c r="S780"/>
      <c r="T780"/>
    </row>
    <row r="781" spans="14:20" x14ac:dyDescent="0.45">
      <c r="N781"/>
      <c r="O781"/>
      <c r="P781"/>
      <c r="Q781"/>
      <c r="R781"/>
      <c r="S781"/>
      <c r="T781"/>
    </row>
    <row r="782" spans="14:20" x14ac:dyDescent="0.45">
      <c r="N782"/>
      <c r="O782"/>
      <c r="P782"/>
      <c r="Q782"/>
      <c r="R782"/>
      <c r="S782"/>
      <c r="T782"/>
    </row>
    <row r="783" spans="14:20" x14ac:dyDescent="0.45">
      <c r="N783"/>
      <c r="O783"/>
      <c r="P783"/>
      <c r="Q783"/>
      <c r="R783"/>
      <c r="S783"/>
      <c r="T783"/>
    </row>
    <row r="784" spans="14:20" x14ac:dyDescent="0.45">
      <c r="N784"/>
      <c r="O784"/>
      <c r="P784"/>
      <c r="Q784"/>
      <c r="R784"/>
      <c r="S784"/>
      <c r="T784"/>
    </row>
    <row r="785" spans="14:20" x14ac:dyDescent="0.45">
      <c r="N785"/>
      <c r="O785"/>
      <c r="P785"/>
      <c r="Q785"/>
      <c r="R785"/>
      <c r="S785"/>
      <c r="T785"/>
    </row>
    <row r="786" spans="14:20" x14ac:dyDescent="0.45">
      <c r="N786"/>
      <c r="O786"/>
      <c r="P786"/>
      <c r="Q786"/>
      <c r="R786"/>
      <c r="S786"/>
      <c r="T786"/>
    </row>
    <row r="787" spans="14:20" x14ac:dyDescent="0.45">
      <c r="N787"/>
      <c r="O787"/>
      <c r="P787"/>
      <c r="Q787"/>
      <c r="R787"/>
      <c r="S787"/>
      <c r="T787"/>
    </row>
    <row r="788" spans="14:20" x14ac:dyDescent="0.45">
      <c r="N788"/>
      <c r="O788"/>
      <c r="P788"/>
      <c r="Q788"/>
      <c r="R788"/>
      <c r="S788"/>
      <c r="T788"/>
    </row>
    <row r="789" spans="14:20" x14ac:dyDescent="0.45">
      <c r="N789"/>
      <c r="O789"/>
      <c r="P789"/>
      <c r="Q789"/>
      <c r="R789"/>
      <c r="S789"/>
      <c r="T789"/>
    </row>
    <row r="790" spans="14:20" x14ac:dyDescent="0.45">
      <c r="N790"/>
      <c r="O790"/>
      <c r="P790"/>
      <c r="Q790"/>
      <c r="R790"/>
      <c r="S790"/>
      <c r="T790"/>
    </row>
    <row r="791" spans="14:20" x14ac:dyDescent="0.45">
      <c r="N791"/>
      <c r="O791"/>
      <c r="P791"/>
      <c r="Q791"/>
      <c r="R791"/>
      <c r="S791"/>
      <c r="T791"/>
    </row>
    <row r="792" spans="14:20" x14ac:dyDescent="0.45">
      <c r="N792"/>
      <c r="O792"/>
      <c r="P792"/>
      <c r="Q792"/>
      <c r="R792"/>
      <c r="S792"/>
      <c r="T792"/>
    </row>
    <row r="793" spans="14:20" x14ac:dyDescent="0.45">
      <c r="N793"/>
      <c r="O793"/>
      <c r="P793"/>
      <c r="Q793"/>
      <c r="R793"/>
      <c r="S793"/>
      <c r="T793"/>
    </row>
    <row r="794" spans="14:20" x14ac:dyDescent="0.45">
      <c r="N794"/>
      <c r="O794"/>
      <c r="P794"/>
      <c r="Q794"/>
      <c r="R794"/>
      <c r="S794"/>
      <c r="T794"/>
    </row>
    <row r="795" spans="14:20" x14ac:dyDescent="0.45">
      <c r="N795"/>
      <c r="O795"/>
      <c r="P795"/>
      <c r="Q795"/>
      <c r="R795"/>
      <c r="S795"/>
      <c r="T795"/>
    </row>
    <row r="796" spans="14:20" x14ac:dyDescent="0.45">
      <c r="N796"/>
      <c r="O796"/>
      <c r="P796"/>
      <c r="Q796"/>
      <c r="R796"/>
      <c r="S796"/>
      <c r="T796"/>
    </row>
    <row r="797" spans="14:20" x14ac:dyDescent="0.45">
      <c r="N797"/>
      <c r="O797"/>
      <c r="P797"/>
      <c r="Q797"/>
      <c r="R797"/>
      <c r="S797"/>
      <c r="T797"/>
    </row>
    <row r="798" spans="14:20" x14ac:dyDescent="0.45">
      <c r="N798"/>
      <c r="O798"/>
      <c r="P798"/>
      <c r="Q798"/>
      <c r="R798"/>
      <c r="S798"/>
      <c r="T798"/>
    </row>
    <row r="799" spans="14:20" x14ac:dyDescent="0.45">
      <c r="N799"/>
      <c r="O799"/>
      <c r="P799"/>
      <c r="Q799"/>
      <c r="R799"/>
      <c r="S799"/>
      <c r="T799"/>
    </row>
    <row r="800" spans="14:20" x14ac:dyDescent="0.45">
      <c r="N800"/>
      <c r="O800"/>
      <c r="P800"/>
      <c r="Q800"/>
      <c r="R800"/>
      <c r="S800"/>
      <c r="T800"/>
    </row>
    <row r="801" spans="14:20" x14ac:dyDescent="0.45">
      <c r="N801"/>
      <c r="O801"/>
      <c r="P801"/>
      <c r="Q801"/>
      <c r="R801"/>
      <c r="S801"/>
      <c r="T801"/>
    </row>
    <row r="802" spans="14:20" x14ac:dyDescent="0.45">
      <c r="N802"/>
      <c r="O802"/>
      <c r="P802"/>
      <c r="Q802"/>
      <c r="R802"/>
      <c r="S802"/>
      <c r="T802"/>
    </row>
    <row r="803" spans="14:20" x14ac:dyDescent="0.45">
      <c r="N803"/>
      <c r="O803"/>
      <c r="P803"/>
      <c r="Q803"/>
      <c r="R803"/>
      <c r="S803"/>
      <c r="T803"/>
    </row>
    <row r="804" spans="14:20" x14ac:dyDescent="0.45">
      <c r="N804"/>
      <c r="O804"/>
      <c r="P804"/>
      <c r="Q804"/>
      <c r="R804"/>
      <c r="S804"/>
      <c r="T804"/>
    </row>
    <row r="805" spans="14:20" x14ac:dyDescent="0.45">
      <c r="N805"/>
      <c r="O805"/>
      <c r="P805"/>
      <c r="Q805"/>
      <c r="R805"/>
      <c r="S805"/>
      <c r="T805"/>
    </row>
    <row r="806" spans="14:20" x14ac:dyDescent="0.45">
      <c r="N806"/>
      <c r="O806"/>
      <c r="P806"/>
      <c r="Q806"/>
      <c r="R806"/>
      <c r="S806"/>
      <c r="T806"/>
    </row>
    <row r="807" spans="14:20" x14ac:dyDescent="0.45">
      <c r="N807"/>
      <c r="O807"/>
      <c r="P807"/>
      <c r="Q807"/>
      <c r="R807"/>
      <c r="S807"/>
      <c r="T807"/>
    </row>
    <row r="808" spans="14:20" x14ac:dyDescent="0.45">
      <c r="N808"/>
      <c r="O808"/>
      <c r="P808"/>
      <c r="Q808"/>
      <c r="R808"/>
      <c r="S808"/>
      <c r="T808"/>
    </row>
    <row r="809" spans="14:20" x14ac:dyDescent="0.45">
      <c r="N809"/>
      <c r="O809"/>
      <c r="P809"/>
      <c r="Q809"/>
      <c r="R809"/>
      <c r="S809"/>
      <c r="T809"/>
    </row>
    <row r="810" spans="14:20" x14ac:dyDescent="0.45">
      <c r="N810"/>
      <c r="O810"/>
      <c r="P810"/>
      <c r="Q810"/>
      <c r="R810"/>
      <c r="S810"/>
      <c r="T810"/>
    </row>
    <row r="811" spans="14:20" x14ac:dyDescent="0.45">
      <c r="N811"/>
      <c r="O811"/>
      <c r="P811"/>
      <c r="Q811"/>
      <c r="R811"/>
      <c r="S811"/>
      <c r="T811"/>
    </row>
    <row r="812" spans="14:20" x14ac:dyDescent="0.45">
      <c r="N812"/>
      <c r="O812"/>
      <c r="P812"/>
      <c r="Q812"/>
      <c r="R812"/>
      <c r="S812"/>
      <c r="T812"/>
    </row>
    <row r="813" spans="14:20" x14ac:dyDescent="0.45">
      <c r="N813"/>
      <c r="O813"/>
      <c r="P813"/>
      <c r="Q813"/>
      <c r="R813"/>
      <c r="S813"/>
      <c r="T813"/>
    </row>
    <row r="814" spans="14:20" x14ac:dyDescent="0.45">
      <c r="N814"/>
      <c r="O814"/>
      <c r="P814"/>
      <c r="Q814"/>
      <c r="R814"/>
      <c r="S814"/>
      <c r="T814"/>
    </row>
    <row r="815" spans="14:20" x14ac:dyDescent="0.45">
      <c r="N815"/>
      <c r="O815"/>
      <c r="P815"/>
      <c r="Q815"/>
      <c r="R815"/>
      <c r="S815"/>
      <c r="T815"/>
    </row>
    <row r="816" spans="14:20" x14ac:dyDescent="0.45">
      <c r="N816"/>
      <c r="O816"/>
      <c r="P816"/>
      <c r="Q816"/>
      <c r="R816"/>
      <c r="S816"/>
      <c r="T816"/>
    </row>
    <row r="817" spans="14:20" x14ac:dyDescent="0.45">
      <c r="N817"/>
      <c r="O817"/>
      <c r="P817"/>
      <c r="Q817"/>
      <c r="R817"/>
      <c r="S817"/>
      <c r="T817"/>
    </row>
    <row r="818" spans="14:20" x14ac:dyDescent="0.45">
      <c r="N818"/>
      <c r="O818"/>
      <c r="P818"/>
      <c r="Q818"/>
      <c r="R818"/>
      <c r="S818"/>
      <c r="T818"/>
    </row>
    <row r="819" spans="14:20" x14ac:dyDescent="0.45">
      <c r="N819"/>
      <c r="O819"/>
      <c r="P819"/>
      <c r="Q819"/>
      <c r="R819"/>
      <c r="S819"/>
      <c r="T819"/>
    </row>
    <row r="820" spans="14:20" x14ac:dyDescent="0.45">
      <c r="N820"/>
      <c r="O820"/>
      <c r="P820"/>
      <c r="Q820"/>
      <c r="R820"/>
      <c r="S820"/>
      <c r="T820"/>
    </row>
    <row r="821" spans="14:20" x14ac:dyDescent="0.45">
      <c r="N821"/>
      <c r="O821"/>
      <c r="P821"/>
      <c r="Q821"/>
      <c r="R821"/>
      <c r="S821"/>
      <c r="T821"/>
    </row>
    <row r="822" spans="14:20" x14ac:dyDescent="0.45">
      <c r="N822"/>
      <c r="O822"/>
      <c r="P822"/>
      <c r="Q822"/>
      <c r="R822"/>
      <c r="S822"/>
      <c r="T822"/>
    </row>
    <row r="823" spans="14:20" x14ac:dyDescent="0.45">
      <c r="N823"/>
      <c r="O823"/>
      <c r="P823"/>
      <c r="Q823"/>
      <c r="R823"/>
      <c r="S823"/>
      <c r="T823"/>
    </row>
    <row r="824" spans="14:20" x14ac:dyDescent="0.45">
      <c r="N824"/>
      <c r="O824"/>
      <c r="P824"/>
      <c r="Q824"/>
      <c r="R824"/>
      <c r="S824"/>
      <c r="T824"/>
    </row>
    <row r="825" spans="14:20" x14ac:dyDescent="0.45">
      <c r="N825"/>
      <c r="O825"/>
      <c r="P825"/>
      <c r="Q825"/>
      <c r="R825"/>
      <c r="S825"/>
      <c r="T825"/>
    </row>
    <row r="826" spans="14:20" x14ac:dyDescent="0.45">
      <c r="N826"/>
      <c r="O826"/>
      <c r="P826"/>
      <c r="Q826"/>
      <c r="R826"/>
      <c r="S826"/>
      <c r="T826"/>
    </row>
    <row r="827" spans="14:20" x14ac:dyDescent="0.45">
      <c r="N827"/>
      <c r="O827"/>
      <c r="P827"/>
      <c r="Q827"/>
      <c r="R827"/>
      <c r="S827"/>
      <c r="T827"/>
    </row>
    <row r="828" spans="14:20" x14ac:dyDescent="0.45">
      <c r="N828"/>
      <c r="O828"/>
      <c r="P828"/>
      <c r="Q828"/>
      <c r="R828"/>
      <c r="S828"/>
      <c r="T828"/>
    </row>
    <row r="829" spans="14:20" x14ac:dyDescent="0.45">
      <c r="N829"/>
      <c r="O829"/>
      <c r="P829"/>
      <c r="Q829"/>
      <c r="R829"/>
      <c r="S829"/>
      <c r="T829"/>
    </row>
    <row r="830" spans="14:20" x14ac:dyDescent="0.45">
      <c r="N830"/>
      <c r="O830"/>
      <c r="P830"/>
      <c r="Q830"/>
      <c r="R830"/>
      <c r="S830"/>
      <c r="T830"/>
    </row>
    <row r="831" spans="14:20" x14ac:dyDescent="0.45">
      <c r="N831"/>
      <c r="O831"/>
      <c r="P831"/>
      <c r="Q831"/>
      <c r="R831"/>
      <c r="S831"/>
      <c r="T831"/>
    </row>
    <row r="832" spans="14:20" x14ac:dyDescent="0.45">
      <c r="N832"/>
      <c r="O832"/>
      <c r="P832"/>
      <c r="Q832"/>
      <c r="R832"/>
      <c r="S832"/>
      <c r="T832"/>
    </row>
    <row r="833" spans="14:20" x14ac:dyDescent="0.45">
      <c r="N833"/>
      <c r="O833"/>
      <c r="P833"/>
      <c r="Q833"/>
      <c r="R833"/>
      <c r="S833"/>
      <c r="T833"/>
    </row>
    <row r="834" spans="14:20" x14ac:dyDescent="0.45">
      <c r="N834"/>
      <c r="O834"/>
      <c r="P834"/>
      <c r="Q834"/>
      <c r="R834"/>
      <c r="S834"/>
      <c r="T834"/>
    </row>
    <row r="835" spans="14:20" x14ac:dyDescent="0.45">
      <c r="N835"/>
      <c r="O835"/>
      <c r="P835"/>
      <c r="Q835"/>
      <c r="R835"/>
      <c r="S835"/>
      <c r="T835"/>
    </row>
    <row r="836" spans="14:20" x14ac:dyDescent="0.45">
      <c r="N836"/>
      <c r="O836"/>
      <c r="P836"/>
      <c r="Q836"/>
      <c r="R836"/>
      <c r="S836"/>
      <c r="T836"/>
    </row>
    <row r="837" spans="14:20" x14ac:dyDescent="0.45">
      <c r="N837"/>
      <c r="O837"/>
      <c r="P837"/>
      <c r="Q837"/>
      <c r="R837"/>
      <c r="S837"/>
      <c r="T837"/>
    </row>
    <row r="838" spans="14:20" x14ac:dyDescent="0.45">
      <c r="N838"/>
      <c r="O838"/>
      <c r="P838"/>
      <c r="Q838"/>
      <c r="R838"/>
      <c r="S838"/>
      <c r="T838"/>
    </row>
    <row r="839" spans="14:20" x14ac:dyDescent="0.45">
      <c r="N839"/>
      <c r="O839"/>
      <c r="P839"/>
      <c r="Q839"/>
      <c r="R839"/>
      <c r="S839"/>
      <c r="T839"/>
    </row>
    <row r="840" spans="14:20" x14ac:dyDescent="0.45">
      <c r="N840"/>
      <c r="O840"/>
      <c r="P840"/>
      <c r="Q840"/>
      <c r="R840"/>
      <c r="S840"/>
      <c r="T840"/>
    </row>
    <row r="841" spans="14:20" x14ac:dyDescent="0.45">
      <c r="N841"/>
      <c r="O841"/>
      <c r="P841"/>
      <c r="Q841"/>
      <c r="R841"/>
      <c r="S841"/>
      <c r="T841"/>
    </row>
    <row r="842" spans="14:20" x14ac:dyDescent="0.45">
      <c r="N842"/>
      <c r="O842"/>
      <c r="P842"/>
      <c r="Q842"/>
      <c r="R842"/>
      <c r="S842"/>
      <c r="T842"/>
    </row>
    <row r="843" spans="14:20" x14ac:dyDescent="0.45">
      <c r="N843"/>
      <c r="O843"/>
      <c r="P843"/>
      <c r="Q843"/>
      <c r="R843"/>
      <c r="S843"/>
      <c r="T843"/>
    </row>
    <row r="844" spans="14:20" x14ac:dyDescent="0.45">
      <c r="N844"/>
      <c r="O844"/>
      <c r="P844"/>
      <c r="Q844"/>
      <c r="R844"/>
      <c r="S844"/>
      <c r="T844"/>
    </row>
    <row r="845" spans="14:20" x14ac:dyDescent="0.45">
      <c r="N845"/>
      <c r="O845"/>
      <c r="P845"/>
      <c r="Q845"/>
      <c r="R845"/>
      <c r="S845"/>
      <c r="T845"/>
    </row>
    <row r="846" spans="14:20" x14ac:dyDescent="0.45">
      <c r="N846"/>
      <c r="O846"/>
      <c r="P846"/>
      <c r="Q846"/>
      <c r="R846"/>
      <c r="S846"/>
      <c r="T846"/>
    </row>
    <row r="847" spans="14:20" x14ac:dyDescent="0.45">
      <c r="N847"/>
      <c r="O847"/>
      <c r="P847"/>
      <c r="Q847"/>
      <c r="R847"/>
      <c r="S847"/>
      <c r="T847"/>
    </row>
    <row r="848" spans="14:20" x14ac:dyDescent="0.45">
      <c r="N848"/>
      <c r="O848"/>
      <c r="P848"/>
      <c r="Q848"/>
      <c r="R848"/>
      <c r="S848"/>
      <c r="T848"/>
    </row>
    <row r="849" spans="14:20" x14ac:dyDescent="0.45">
      <c r="N849"/>
      <c r="O849"/>
      <c r="P849"/>
      <c r="Q849"/>
      <c r="R849"/>
      <c r="S849"/>
      <c r="T849"/>
    </row>
    <row r="850" spans="14:20" x14ac:dyDescent="0.45">
      <c r="N850"/>
      <c r="O850"/>
      <c r="P850"/>
      <c r="Q850"/>
      <c r="R850"/>
      <c r="S850"/>
      <c r="T850"/>
    </row>
    <row r="851" spans="14:20" x14ac:dyDescent="0.45">
      <c r="N851"/>
      <c r="O851"/>
      <c r="P851"/>
      <c r="Q851"/>
      <c r="R851"/>
      <c r="S851"/>
      <c r="T851"/>
    </row>
    <row r="852" spans="14:20" x14ac:dyDescent="0.45">
      <c r="N852"/>
      <c r="O852"/>
      <c r="P852"/>
      <c r="Q852"/>
      <c r="R852"/>
      <c r="S852"/>
      <c r="T852"/>
    </row>
    <row r="853" spans="14:20" x14ac:dyDescent="0.45">
      <c r="N853"/>
      <c r="O853"/>
      <c r="P853"/>
      <c r="Q853"/>
      <c r="R853"/>
      <c r="S853"/>
      <c r="T853"/>
    </row>
    <row r="854" spans="14:20" x14ac:dyDescent="0.45">
      <c r="N854"/>
      <c r="O854"/>
      <c r="P854"/>
      <c r="Q854"/>
      <c r="R854"/>
      <c r="S854"/>
      <c r="T854"/>
    </row>
    <row r="855" spans="14:20" x14ac:dyDescent="0.45">
      <c r="N855"/>
      <c r="O855"/>
      <c r="P855"/>
      <c r="Q855"/>
      <c r="R855"/>
      <c r="S855"/>
      <c r="T855"/>
    </row>
    <row r="856" spans="14:20" x14ac:dyDescent="0.45">
      <c r="N856"/>
      <c r="O856"/>
      <c r="P856"/>
      <c r="Q856"/>
      <c r="R856"/>
      <c r="S856"/>
      <c r="T856"/>
    </row>
    <row r="857" spans="14:20" x14ac:dyDescent="0.45">
      <c r="N857"/>
      <c r="O857"/>
      <c r="P857"/>
      <c r="Q857"/>
      <c r="R857"/>
      <c r="S857"/>
      <c r="T857"/>
    </row>
    <row r="858" spans="14:20" x14ac:dyDescent="0.45">
      <c r="N858"/>
      <c r="O858"/>
      <c r="P858"/>
      <c r="Q858"/>
      <c r="R858"/>
      <c r="S858"/>
      <c r="T858"/>
    </row>
    <row r="859" spans="14:20" x14ac:dyDescent="0.45">
      <c r="N859"/>
      <c r="O859"/>
      <c r="P859"/>
      <c r="Q859"/>
      <c r="R859"/>
      <c r="S859"/>
      <c r="T859"/>
    </row>
    <row r="860" spans="14:20" x14ac:dyDescent="0.45">
      <c r="N860"/>
      <c r="O860"/>
      <c r="P860"/>
      <c r="Q860"/>
      <c r="R860"/>
      <c r="S860"/>
      <c r="T860"/>
    </row>
    <row r="861" spans="14:20" x14ac:dyDescent="0.45">
      <c r="N861"/>
      <c r="O861"/>
      <c r="P861"/>
      <c r="Q861"/>
      <c r="R861"/>
      <c r="S861"/>
      <c r="T861"/>
    </row>
    <row r="862" spans="14:20" x14ac:dyDescent="0.45">
      <c r="N862"/>
      <c r="O862"/>
      <c r="P862"/>
      <c r="Q862"/>
      <c r="R862"/>
      <c r="S862"/>
      <c r="T862"/>
    </row>
    <row r="863" spans="14:20" x14ac:dyDescent="0.45">
      <c r="N863"/>
      <c r="O863"/>
      <c r="P863"/>
      <c r="Q863"/>
      <c r="R863"/>
      <c r="S863"/>
      <c r="T863"/>
    </row>
    <row r="864" spans="14:20" x14ac:dyDescent="0.45">
      <c r="N864"/>
      <c r="O864"/>
      <c r="P864"/>
      <c r="Q864"/>
      <c r="R864"/>
      <c r="S864"/>
      <c r="T864"/>
    </row>
    <row r="865" spans="14:20" x14ac:dyDescent="0.45">
      <c r="N865"/>
      <c r="O865"/>
      <c r="P865"/>
      <c r="Q865"/>
      <c r="R865"/>
      <c r="S865"/>
      <c r="T865"/>
    </row>
    <row r="866" spans="14:20" x14ac:dyDescent="0.45">
      <c r="N866"/>
      <c r="O866"/>
      <c r="P866"/>
      <c r="Q866"/>
      <c r="R866"/>
      <c r="S866"/>
      <c r="T866"/>
    </row>
    <row r="867" spans="14:20" x14ac:dyDescent="0.45">
      <c r="N867"/>
      <c r="O867"/>
      <c r="P867"/>
      <c r="Q867"/>
      <c r="R867"/>
      <c r="S867"/>
      <c r="T867"/>
    </row>
    <row r="868" spans="14:20" x14ac:dyDescent="0.45">
      <c r="N868"/>
      <c r="O868"/>
      <c r="P868"/>
      <c r="Q868"/>
      <c r="R868"/>
      <c r="S868"/>
      <c r="T868"/>
    </row>
    <row r="869" spans="14:20" x14ac:dyDescent="0.45">
      <c r="N869"/>
      <c r="O869"/>
      <c r="P869"/>
      <c r="Q869"/>
      <c r="R869"/>
      <c r="S869"/>
      <c r="T869"/>
    </row>
    <row r="870" spans="14:20" x14ac:dyDescent="0.45">
      <c r="N870"/>
      <c r="O870"/>
      <c r="P870"/>
      <c r="Q870"/>
      <c r="R870"/>
      <c r="S870"/>
      <c r="T870"/>
    </row>
    <row r="871" spans="14:20" x14ac:dyDescent="0.45">
      <c r="N871"/>
      <c r="O871"/>
      <c r="P871"/>
      <c r="Q871"/>
      <c r="R871"/>
      <c r="S871"/>
      <c r="T871"/>
    </row>
    <row r="872" spans="14:20" x14ac:dyDescent="0.45">
      <c r="N872"/>
      <c r="O872"/>
      <c r="P872"/>
      <c r="Q872"/>
      <c r="R872"/>
      <c r="S872"/>
      <c r="T872"/>
    </row>
    <row r="873" spans="14:20" x14ac:dyDescent="0.45">
      <c r="N873"/>
      <c r="O873"/>
      <c r="P873"/>
      <c r="Q873"/>
      <c r="R873"/>
      <c r="S873"/>
      <c r="T873"/>
    </row>
    <row r="874" spans="14:20" x14ac:dyDescent="0.45">
      <c r="N874"/>
      <c r="O874"/>
      <c r="P874"/>
      <c r="Q874"/>
      <c r="R874"/>
      <c r="S874"/>
      <c r="T874"/>
    </row>
    <row r="875" spans="14:20" x14ac:dyDescent="0.45">
      <c r="N875"/>
      <c r="O875"/>
      <c r="P875"/>
      <c r="Q875"/>
      <c r="R875"/>
      <c r="S875"/>
      <c r="T875"/>
    </row>
    <row r="876" spans="14:20" x14ac:dyDescent="0.45">
      <c r="N876"/>
      <c r="O876"/>
      <c r="P876"/>
      <c r="Q876"/>
      <c r="R876"/>
      <c r="S876"/>
      <c r="T876"/>
    </row>
    <row r="877" spans="14:20" x14ac:dyDescent="0.45">
      <c r="N877"/>
      <c r="O877"/>
      <c r="P877"/>
      <c r="Q877"/>
      <c r="R877"/>
      <c r="S877"/>
      <c r="T877"/>
    </row>
    <row r="878" spans="14:20" x14ac:dyDescent="0.45">
      <c r="N878"/>
      <c r="O878"/>
      <c r="P878"/>
      <c r="Q878"/>
      <c r="R878"/>
      <c r="S878"/>
      <c r="T878"/>
    </row>
    <row r="879" spans="14:20" x14ac:dyDescent="0.45">
      <c r="N879"/>
      <c r="O879"/>
      <c r="P879"/>
      <c r="Q879"/>
      <c r="R879"/>
      <c r="S879"/>
      <c r="T879"/>
    </row>
    <row r="880" spans="14:20" x14ac:dyDescent="0.45">
      <c r="N880"/>
      <c r="O880"/>
      <c r="P880"/>
      <c r="Q880"/>
      <c r="R880"/>
      <c r="S880"/>
      <c r="T880"/>
    </row>
    <row r="881" spans="14:20" x14ac:dyDescent="0.45">
      <c r="N881"/>
      <c r="O881"/>
      <c r="P881"/>
      <c r="Q881"/>
      <c r="R881"/>
      <c r="S881"/>
      <c r="T881"/>
    </row>
    <row r="882" spans="14:20" x14ac:dyDescent="0.45">
      <c r="N882"/>
      <c r="O882"/>
      <c r="P882"/>
      <c r="Q882"/>
      <c r="R882"/>
      <c r="S882"/>
      <c r="T882"/>
    </row>
    <row r="883" spans="14:20" x14ac:dyDescent="0.45">
      <c r="N883"/>
      <c r="O883"/>
      <c r="P883"/>
      <c r="Q883"/>
      <c r="R883"/>
      <c r="S883"/>
      <c r="T883"/>
    </row>
    <row r="884" spans="14:20" x14ac:dyDescent="0.45">
      <c r="N884"/>
      <c r="O884"/>
      <c r="P884"/>
      <c r="Q884"/>
      <c r="R884"/>
      <c r="S884"/>
      <c r="T884"/>
    </row>
    <row r="885" spans="14:20" x14ac:dyDescent="0.45">
      <c r="N885"/>
      <c r="O885"/>
      <c r="P885"/>
      <c r="Q885"/>
      <c r="R885"/>
      <c r="S885"/>
      <c r="T885"/>
    </row>
    <row r="886" spans="14:20" x14ac:dyDescent="0.45">
      <c r="N886"/>
      <c r="O886"/>
      <c r="P886"/>
      <c r="Q886"/>
      <c r="R886"/>
      <c r="S886"/>
      <c r="T886"/>
    </row>
    <row r="887" spans="14:20" x14ac:dyDescent="0.45">
      <c r="N887"/>
      <c r="O887"/>
      <c r="P887"/>
      <c r="Q887"/>
      <c r="R887"/>
      <c r="S887"/>
      <c r="T887"/>
    </row>
    <row r="888" spans="14:20" x14ac:dyDescent="0.45">
      <c r="N888"/>
      <c r="O888"/>
      <c r="P888"/>
      <c r="Q888"/>
      <c r="R888"/>
      <c r="S888"/>
      <c r="T888"/>
    </row>
    <row r="889" spans="14:20" x14ac:dyDescent="0.45">
      <c r="N889"/>
      <c r="O889"/>
      <c r="P889"/>
      <c r="Q889"/>
      <c r="R889"/>
      <c r="S889"/>
      <c r="T889"/>
    </row>
    <row r="890" spans="14:20" x14ac:dyDescent="0.45">
      <c r="N890"/>
      <c r="O890"/>
      <c r="P890"/>
      <c r="Q890"/>
      <c r="R890"/>
      <c r="S890"/>
      <c r="T890"/>
    </row>
    <row r="891" spans="14:20" x14ac:dyDescent="0.45">
      <c r="N891"/>
      <c r="O891"/>
      <c r="P891"/>
      <c r="Q891"/>
      <c r="R891"/>
      <c r="S891"/>
      <c r="T891"/>
    </row>
    <row r="892" spans="14:20" x14ac:dyDescent="0.45">
      <c r="N892"/>
      <c r="O892"/>
      <c r="P892"/>
      <c r="Q892"/>
      <c r="R892"/>
      <c r="S892"/>
      <c r="T892"/>
    </row>
    <row r="893" spans="14:20" x14ac:dyDescent="0.45">
      <c r="N893"/>
      <c r="O893"/>
      <c r="P893"/>
      <c r="Q893"/>
      <c r="R893"/>
      <c r="S893"/>
      <c r="T893"/>
    </row>
    <row r="894" spans="14:20" x14ac:dyDescent="0.45">
      <c r="N894"/>
      <c r="O894"/>
      <c r="P894"/>
      <c r="Q894"/>
      <c r="R894"/>
      <c r="S894"/>
      <c r="T894"/>
    </row>
    <row r="895" spans="14:20" x14ac:dyDescent="0.45">
      <c r="N895"/>
      <c r="O895"/>
      <c r="P895"/>
      <c r="Q895"/>
      <c r="R895"/>
      <c r="S895"/>
      <c r="T895"/>
    </row>
    <row r="896" spans="14:20" x14ac:dyDescent="0.45">
      <c r="N896"/>
      <c r="O896"/>
      <c r="P896"/>
      <c r="Q896"/>
      <c r="R896"/>
      <c r="S896"/>
      <c r="T896"/>
    </row>
    <row r="897" spans="14:20" x14ac:dyDescent="0.45">
      <c r="N897"/>
      <c r="O897"/>
      <c r="P897"/>
      <c r="Q897"/>
      <c r="R897"/>
      <c r="S897"/>
      <c r="T897"/>
    </row>
    <row r="898" spans="14:20" x14ac:dyDescent="0.45">
      <c r="N898"/>
      <c r="O898"/>
      <c r="P898"/>
      <c r="Q898"/>
      <c r="R898"/>
      <c r="S898"/>
      <c r="T898"/>
    </row>
    <row r="899" spans="14:20" x14ac:dyDescent="0.45">
      <c r="N899"/>
      <c r="O899"/>
      <c r="P899"/>
      <c r="Q899"/>
      <c r="R899"/>
      <c r="S899"/>
      <c r="T899"/>
    </row>
    <row r="900" spans="14:20" x14ac:dyDescent="0.45">
      <c r="N900"/>
      <c r="O900"/>
      <c r="P900"/>
      <c r="Q900"/>
      <c r="R900"/>
      <c r="S900"/>
      <c r="T900"/>
    </row>
    <row r="901" spans="14:20" x14ac:dyDescent="0.45">
      <c r="N901"/>
      <c r="O901"/>
      <c r="P901"/>
      <c r="Q901"/>
      <c r="R901"/>
      <c r="S901"/>
      <c r="T901"/>
    </row>
    <row r="902" spans="14:20" x14ac:dyDescent="0.45">
      <c r="N902"/>
      <c r="O902"/>
      <c r="P902"/>
      <c r="Q902"/>
      <c r="R902"/>
      <c r="S902"/>
      <c r="T902"/>
    </row>
    <row r="903" spans="14:20" x14ac:dyDescent="0.45">
      <c r="N903"/>
      <c r="O903"/>
      <c r="P903"/>
      <c r="Q903"/>
      <c r="R903"/>
      <c r="S903"/>
      <c r="T903"/>
    </row>
    <row r="904" spans="14:20" x14ac:dyDescent="0.45">
      <c r="N904"/>
      <c r="O904"/>
      <c r="P904"/>
      <c r="Q904"/>
      <c r="R904"/>
      <c r="S904"/>
      <c r="T904"/>
    </row>
    <row r="905" spans="14:20" x14ac:dyDescent="0.45">
      <c r="N905"/>
      <c r="O905"/>
      <c r="P905"/>
      <c r="Q905"/>
      <c r="R905"/>
      <c r="S905"/>
      <c r="T905"/>
    </row>
    <row r="906" spans="14:20" x14ac:dyDescent="0.45">
      <c r="N906"/>
      <c r="O906"/>
      <c r="P906"/>
      <c r="Q906"/>
      <c r="R906"/>
      <c r="S906"/>
      <c r="T906"/>
    </row>
    <row r="907" spans="14:20" x14ac:dyDescent="0.45">
      <c r="N907"/>
      <c r="O907"/>
      <c r="P907"/>
      <c r="Q907"/>
      <c r="R907"/>
      <c r="S907"/>
      <c r="T907"/>
    </row>
    <row r="908" spans="14:20" x14ac:dyDescent="0.45">
      <c r="N908"/>
      <c r="O908"/>
      <c r="P908"/>
      <c r="Q908"/>
      <c r="R908"/>
      <c r="S908"/>
      <c r="T908"/>
    </row>
    <row r="909" spans="14:20" x14ac:dyDescent="0.45">
      <c r="N909"/>
      <c r="O909"/>
      <c r="P909"/>
      <c r="Q909"/>
      <c r="R909"/>
      <c r="S909"/>
      <c r="T909"/>
    </row>
    <row r="910" spans="14:20" x14ac:dyDescent="0.45">
      <c r="N910"/>
      <c r="O910"/>
      <c r="P910"/>
      <c r="Q910"/>
      <c r="R910"/>
      <c r="S910"/>
      <c r="T910"/>
    </row>
    <row r="911" spans="14:20" x14ac:dyDescent="0.45">
      <c r="N911"/>
      <c r="O911"/>
      <c r="P911"/>
      <c r="Q911"/>
      <c r="R911"/>
      <c r="S911"/>
      <c r="T911"/>
    </row>
    <row r="912" spans="14:20" x14ac:dyDescent="0.45">
      <c r="N912"/>
      <c r="O912"/>
      <c r="P912"/>
      <c r="Q912"/>
      <c r="R912"/>
      <c r="S912"/>
      <c r="T912"/>
    </row>
    <row r="913" spans="14:20" x14ac:dyDescent="0.45">
      <c r="N913"/>
      <c r="O913"/>
      <c r="P913"/>
      <c r="Q913"/>
      <c r="R913"/>
      <c r="S913"/>
      <c r="T913"/>
    </row>
    <row r="914" spans="14:20" x14ac:dyDescent="0.45">
      <c r="N914"/>
      <c r="O914"/>
      <c r="P914"/>
      <c r="Q914"/>
      <c r="R914"/>
      <c r="S914"/>
      <c r="T914"/>
    </row>
    <row r="915" spans="14:20" x14ac:dyDescent="0.45">
      <c r="N915"/>
      <c r="O915"/>
      <c r="P915"/>
      <c r="Q915"/>
      <c r="R915"/>
      <c r="S915"/>
      <c r="T915"/>
    </row>
    <row r="916" spans="14:20" x14ac:dyDescent="0.45">
      <c r="N916"/>
      <c r="O916"/>
      <c r="P916"/>
      <c r="Q916"/>
      <c r="R916"/>
      <c r="S916"/>
      <c r="T916"/>
    </row>
    <row r="917" spans="14:20" x14ac:dyDescent="0.45">
      <c r="N917"/>
      <c r="O917"/>
      <c r="P917"/>
      <c r="Q917"/>
      <c r="R917"/>
      <c r="S917"/>
      <c r="T917"/>
    </row>
    <row r="918" spans="14:20" x14ac:dyDescent="0.45">
      <c r="N918"/>
      <c r="O918"/>
      <c r="P918"/>
      <c r="Q918"/>
      <c r="R918"/>
      <c r="S918"/>
      <c r="T918"/>
    </row>
    <row r="919" spans="14:20" x14ac:dyDescent="0.45">
      <c r="N919"/>
      <c r="O919"/>
      <c r="P919"/>
      <c r="Q919"/>
      <c r="R919"/>
      <c r="S919"/>
      <c r="T919"/>
    </row>
    <row r="920" spans="14:20" x14ac:dyDescent="0.45">
      <c r="N920"/>
      <c r="O920"/>
      <c r="P920"/>
      <c r="Q920"/>
      <c r="R920"/>
      <c r="S920"/>
      <c r="T920"/>
    </row>
    <row r="921" spans="14:20" x14ac:dyDescent="0.45">
      <c r="N921"/>
      <c r="O921"/>
      <c r="P921"/>
      <c r="Q921"/>
      <c r="R921"/>
      <c r="S921"/>
      <c r="T921"/>
    </row>
    <row r="922" spans="14:20" x14ac:dyDescent="0.45">
      <c r="N922"/>
      <c r="O922"/>
      <c r="P922"/>
      <c r="Q922"/>
      <c r="R922"/>
      <c r="S922"/>
      <c r="T922"/>
    </row>
    <row r="923" spans="14:20" x14ac:dyDescent="0.45">
      <c r="N923"/>
      <c r="O923"/>
      <c r="P923"/>
      <c r="Q923"/>
      <c r="R923"/>
      <c r="S923"/>
      <c r="T923"/>
    </row>
    <row r="924" spans="14:20" x14ac:dyDescent="0.45">
      <c r="N924"/>
      <c r="O924"/>
      <c r="P924"/>
      <c r="Q924"/>
      <c r="R924"/>
      <c r="S924"/>
      <c r="T924"/>
    </row>
    <row r="925" spans="14:20" x14ac:dyDescent="0.45">
      <c r="N925"/>
      <c r="O925"/>
      <c r="P925"/>
      <c r="Q925"/>
      <c r="R925"/>
      <c r="S925"/>
      <c r="T925"/>
    </row>
    <row r="926" spans="14:20" x14ac:dyDescent="0.45">
      <c r="N926"/>
      <c r="O926"/>
      <c r="P926"/>
      <c r="Q926"/>
      <c r="R926"/>
      <c r="S926"/>
      <c r="T926"/>
    </row>
    <row r="927" spans="14:20" x14ac:dyDescent="0.45">
      <c r="N927"/>
      <c r="O927"/>
      <c r="P927"/>
      <c r="Q927"/>
      <c r="R927"/>
      <c r="S927"/>
      <c r="T927"/>
    </row>
    <row r="928" spans="14:20" x14ac:dyDescent="0.45">
      <c r="N928"/>
      <c r="O928"/>
      <c r="P928"/>
      <c r="Q928"/>
      <c r="R928"/>
      <c r="S928"/>
      <c r="T928"/>
    </row>
    <row r="929" spans="14:20" x14ac:dyDescent="0.45">
      <c r="N929"/>
      <c r="O929"/>
      <c r="P929"/>
      <c r="Q929"/>
      <c r="R929"/>
      <c r="S929"/>
      <c r="T929"/>
    </row>
    <row r="930" spans="14:20" x14ac:dyDescent="0.45">
      <c r="N930"/>
      <c r="O930"/>
      <c r="P930"/>
      <c r="Q930"/>
      <c r="R930"/>
      <c r="S930"/>
      <c r="T930"/>
    </row>
    <row r="931" spans="14:20" x14ac:dyDescent="0.45">
      <c r="N931"/>
      <c r="O931"/>
      <c r="P931"/>
      <c r="Q931"/>
      <c r="R931"/>
      <c r="S931"/>
      <c r="T931"/>
    </row>
    <row r="932" spans="14:20" x14ac:dyDescent="0.45">
      <c r="N932"/>
      <c r="O932"/>
      <c r="P932"/>
      <c r="Q932"/>
      <c r="R932"/>
      <c r="S932"/>
      <c r="T932"/>
    </row>
    <row r="933" spans="14:20" x14ac:dyDescent="0.45">
      <c r="N933"/>
      <c r="O933"/>
      <c r="P933"/>
      <c r="Q933"/>
      <c r="R933"/>
      <c r="S933"/>
      <c r="T933"/>
    </row>
    <row r="934" spans="14:20" x14ac:dyDescent="0.45">
      <c r="N934"/>
      <c r="O934"/>
      <c r="P934"/>
      <c r="Q934"/>
      <c r="R934"/>
      <c r="S934"/>
      <c r="T934"/>
    </row>
    <row r="935" spans="14:20" x14ac:dyDescent="0.45">
      <c r="N935"/>
      <c r="O935"/>
      <c r="P935"/>
      <c r="Q935"/>
      <c r="R935"/>
      <c r="S935"/>
      <c r="T935"/>
    </row>
    <row r="936" spans="14:20" x14ac:dyDescent="0.45">
      <c r="N936"/>
      <c r="O936"/>
      <c r="P936"/>
      <c r="Q936"/>
      <c r="R936"/>
      <c r="S936"/>
      <c r="T936"/>
    </row>
    <row r="937" spans="14:20" x14ac:dyDescent="0.45">
      <c r="N937"/>
      <c r="O937"/>
      <c r="P937"/>
      <c r="Q937"/>
      <c r="R937"/>
      <c r="S937"/>
      <c r="T937"/>
    </row>
    <row r="938" spans="14:20" x14ac:dyDescent="0.45">
      <c r="N938"/>
      <c r="O938"/>
      <c r="P938"/>
      <c r="Q938"/>
      <c r="R938"/>
      <c r="S938"/>
      <c r="T938"/>
    </row>
    <row r="939" spans="14:20" x14ac:dyDescent="0.45">
      <c r="N939"/>
      <c r="O939"/>
      <c r="P939"/>
      <c r="Q939"/>
      <c r="R939"/>
      <c r="S939"/>
      <c r="T939"/>
    </row>
    <row r="940" spans="14:20" x14ac:dyDescent="0.45">
      <c r="N940"/>
      <c r="O940"/>
      <c r="P940"/>
      <c r="Q940"/>
      <c r="R940"/>
      <c r="S940"/>
      <c r="T940"/>
    </row>
    <row r="941" spans="14:20" x14ac:dyDescent="0.45">
      <c r="N941"/>
      <c r="O941"/>
      <c r="P941"/>
      <c r="Q941"/>
      <c r="R941"/>
      <c r="S941"/>
      <c r="T941"/>
    </row>
    <row r="942" spans="14:20" x14ac:dyDescent="0.45">
      <c r="N942"/>
      <c r="O942"/>
      <c r="P942"/>
      <c r="Q942"/>
      <c r="R942"/>
      <c r="S942"/>
      <c r="T942"/>
    </row>
    <row r="943" spans="14:20" x14ac:dyDescent="0.45">
      <c r="N943"/>
      <c r="O943"/>
      <c r="P943"/>
      <c r="Q943"/>
      <c r="R943"/>
      <c r="S943"/>
      <c r="T943"/>
    </row>
    <row r="944" spans="14:20" x14ac:dyDescent="0.45">
      <c r="N944"/>
      <c r="O944"/>
      <c r="P944"/>
      <c r="Q944"/>
      <c r="R944"/>
      <c r="S944"/>
      <c r="T944"/>
    </row>
    <row r="945" spans="14:20" x14ac:dyDescent="0.45">
      <c r="N945"/>
      <c r="O945"/>
      <c r="P945"/>
      <c r="Q945"/>
      <c r="R945"/>
      <c r="S945"/>
      <c r="T945"/>
    </row>
    <row r="946" spans="14:20" x14ac:dyDescent="0.45">
      <c r="N946"/>
      <c r="O946"/>
      <c r="P946"/>
      <c r="Q946"/>
      <c r="R946"/>
      <c r="S946"/>
      <c r="T946"/>
    </row>
    <row r="947" spans="14:20" x14ac:dyDescent="0.45">
      <c r="N947"/>
      <c r="O947"/>
      <c r="P947"/>
      <c r="Q947"/>
      <c r="R947"/>
      <c r="S947"/>
      <c r="T947"/>
    </row>
    <row r="948" spans="14:20" x14ac:dyDescent="0.45">
      <c r="N948"/>
      <c r="O948"/>
      <c r="P948"/>
      <c r="Q948"/>
      <c r="R948"/>
      <c r="S948"/>
      <c r="T948"/>
    </row>
    <row r="949" spans="14:20" x14ac:dyDescent="0.45">
      <c r="N949"/>
      <c r="O949"/>
      <c r="P949"/>
      <c r="Q949"/>
      <c r="R949"/>
      <c r="S949"/>
      <c r="T949"/>
    </row>
    <row r="950" spans="14:20" x14ac:dyDescent="0.45">
      <c r="N950"/>
      <c r="O950"/>
      <c r="P950"/>
      <c r="Q950"/>
      <c r="R950"/>
      <c r="S950"/>
      <c r="T950"/>
    </row>
    <row r="951" spans="14:20" x14ac:dyDescent="0.45">
      <c r="N951"/>
      <c r="O951"/>
      <c r="P951"/>
      <c r="Q951"/>
      <c r="R951"/>
      <c r="S951"/>
      <c r="T951"/>
    </row>
    <row r="952" spans="14:20" x14ac:dyDescent="0.45">
      <c r="N952"/>
      <c r="O952"/>
      <c r="P952"/>
      <c r="Q952"/>
      <c r="R952"/>
      <c r="S952"/>
      <c r="T952"/>
    </row>
    <row r="953" spans="14:20" x14ac:dyDescent="0.45">
      <c r="N953"/>
      <c r="O953"/>
      <c r="P953"/>
      <c r="Q953"/>
      <c r="R953"/>
      <c r="S953"/>
      <c r="T953"/>
    </row>
    <row r="954" spans="14:20" x14ac:dyDescent="0.45">
      <c r="N954"/>
      <c r="O954"/>
      <c r="P954"/>
      <c r="Q954"/>
      <c r="R954"/>
      <c r="S954"/>
      <c r="T954"/>
    </row>
    <row r="955" spans="14:20" x14ac:dyDescent="0.45">
      <c r="N955"/>
      <c r="O955"/>
      <c r="P955"/>
      <c r="Q955"/>
      <c r="R955"/>
      <c r="S955"/>
      <c r="T955"/>
    </row>
    <row r="956" spans="14:20" x14ac:dyDescent="0.45">
      <c r="N956"/>
      <c r="O956"/>
      <c r="P956"/>
      <c r="Q956"/>
      <c r="R956"/>
      <c r="S956"/>
      <c r="T956"/>
    </row>
    <row r="957" spans="14:20" x14ac:dyDescent="0.45">
      <c r="N957"/>
      <c r="O957"/>
      <c r="P957"/>
      <c r="Q957"/>
      <c r="R957"/>
      <c r="S957"/>
      <c r="T957"/>
    </row>
    <row r="958" spans="14:20" x14ac:dyDescent="0.45">
      <c r="N958"/>
      <c r="O958"/>
      <c r="P958"/>
      <c r="Q958"/>
      <c r="R958"/>
      <c r="S958"/>
      <c r="T958"/>
    </row>
    <row r="959" spans="14:20" x14ac:dyDescent="0.45">
      <c r="N959"/>
      <c r="O959"/>
      <c r="P959"/>
      <c r="Q959"/>
      <c r="R959"/>
      <c r="S959"/>
      <c r="T959"/>
    </row>
    <row r="960" spans="14:20" x14ac:dyDescent="0.45">
      <c r="N960"/>
      <c r="O960"/>
      <c r="P960"/>
      <c r="Q960"/>
      <c r="R960"/>
      <c r="S960"/>
      <c r="T960"/>
    </row>
    <row r="961" spans="14:20" x14ac:dyDescent="0.45">
      <c r="N961"/>
      <c r="O961"/>
      <c r="P961"/>
      <c r="Q961"/>
      <c r="R961"/>
      <c r="S961"/>
      <c r="T961"/>
    </row>
    <row r="962" spans="14:20" x14ac:dyDescent="0.45">
      <c r="N962"/>
      <c r="O962"/>
      <c r="P962"/>
      <c r="Q962"/>
      <c r="R962"/>
      <c r="S962"/>
      <c r="T962"/>
    </row>
    <row r="963" spans="14:20" x14ac:dyDescent="0.45">
      <c r="N963"/>
      <c r="O963"/>
      <c r="P963"/>
      <c r="Q963"/>
      <c r="R963"/>
      <c r="S963"/>
      <c r="T963"/>
    </row>
    <row r="964" spans="14:20" x14ac:dyDescent="0.45">
      <c r="N964"/>
      <c r="O964"/>
      <c r="P964"/>
      <c r="Q964"/>
      <c r="R964"/>
      <c r="S964"/>
      <c r="T964"/>
    </row>
    <row r="965" spans="14:20" x14ac:dyDescent="0.45">
      <c r="N965"/>
      <c r="O965"/>
      <c r="P965"/>
      <c r="Q965"/>
      <c r="R965"/>
      <c r="S965"/>
      <c r="T965"/>
    </row>
    <row r="966" spans="14:20" x14ac:dyDescent="0.45">
      <c r="N966"/>
      <c r="O966"/>
      <c r="P966"/>
      <c r="Q966"/>
      <c r="R966"/>
      <c r="S966"/>
      <c r="T966"/>
    </row>
    <row r="967" spans="14:20" x14ac:dyDescent="0.45">
      <c r="N967"/>
      <c r="O967"/>
      <c r="P967"/>
      <c r="Q967"/>
      <c r="R967"/>
      <c r="S967"/>
      <c r="T967"/>
    </row>
    <row r="968" spans="14:20" x14ac:dyDescent="0.45">
      <c r="N968"/>
      <c r="O968"/>
      <c r="P968"/>
      <c r="Q968"/>
      <c r="R968"/>
      <c r="S968"/>
      <c r="T968"/>
    </row>
    <row r="969" spans="14:20" x14ac:dyDescent="0.45">
      <c r="N969"/>
      <c r="O969"/>
      <c r="P969"/>
      <c r="Q969"/>
      <c r="R969"/>
      <c r="S969"/>
      <c r="T969"/>
    </row>
    <row r="970" spans="14:20" x14ac:dyDescent="0.45">
      <c r="N970"/>
      <c r="O970"/>
      <c r="P970"/>
      <c r="Q970"/>
      <c r="R970"/>
      <c r="S970"/>
      <c r="T970"/>
    </row>
    <row r="971" spans="14:20" x14ac:dyDescent="0.45">
      <c r="N971"/>
      <c r="O971"/>
      <c r="P971"/>
      <c r="Q971"/>
      <c r="R971"/>
      <c r="S971"/>
      <c r="T971"/>
    </row>
    <row r="972" spans="14:20" x14ac:dyDescent="0.45">
      <c r="N972"/>
      <c r="O972"/>
      <c r="P972"/>
      <c r="Q972"/>
      <c r="R972"/>
      <c r="S972"/>
      <c r="T972"/>
    </row>
    <row r="973" spans="14:20" x14ac:dyDescent="0.45">
      <c r="N973"/>
      <c r="O973"/>
      <c r="P973"/>
      <c r="Q973"/>
      <c r="R973"/>
      <c r="S973"/>
      <c r="T973"/>
    </row>
    <row r="974" spans="14:20" x14ac:dyDescent="0.45">
      <c r="N974"/>
      <c r="O974"/>
      <c r="P974"/>
      <c r="Q974"/>
      <c r="R974"/>
      <c r="S974"/>
      <c r="T974"/>
    </row>
    <row r="975" spans="14:20" x14ac:dyDescent="0.45">
      <c r="N975"/>
      <c r="O975"/>
      <c r="P975"/>
      <c r="Q975"/>
      <c r="R975"/>
      <c r="S975"/>
      <c r="T975"/>
    </row>
    <row r="976" spans="14:20" x14ac:dyDescent="0.45">
      <c r="N976"/>
      <c r="O976"/>
      <c r="P976"/>
      <c r="Q976"/>
      <c r="R976"/>
      <c r="S976"/>
      <c r="T976"/>
    </row>
    <row r="977" spans="14:20" x14ac:dyDescent="0.45">
      <c r="N977"/>
      <c r="O977"/>
      <c r="P977"/>
      <c r="Q977"/>
      <c r="R977"/>
      <c r="S977"/>
      <c r="T977"/>
    </row>
    <row r="978" spans="14:20" x14ac:dyDescent="0.45">
      <c r="N978"/>
      <c r="O978"/>
      <c r="P978"/>
      <c r="Q978"/>
      <c r="R978"/>
      <c r="S978"/>
      <c r="T978"/>
    </row>
    <row r="979" spans="14:20" x14ac:dyDescent="0.45">
      <c r="N979"/>
      <c r="O979"/>
      <c r="P979"/>
      <c r="Q979"/>
      <c r="R979"/>
      <c r="S979"/>
      <c r="T979"/>
    </row>
    <row r="980" spans="14:20" x14ac:dyDescent="0.45">
      <c r="N980"/>
      <c r="O980"/>
      <c r="P980"/>
      <c r="Q980"/>
      <c r="R980"/>
      <c r="S980"/>
      <c r="T980"/>
    </row>
    <row r="981" spans="14:20" x14ac:dyDescent="0.45">
      <c r="N981"/>
      <c r="O981"/>
      <c r="P981"/>
      <c r="Q981"/>
      <c r="R981"/>
      <c r="S981"/>
      <c r="T981"/>
    </row>
    <row r="982" spans="14:20" x14ac:dyDescent="0.45">
      <c r="N982"/>
      <c r="O982"/>
      <c r="P982"/>
      <c r="Q982"/>
      <c r="R982"/>
      <c r="S982"/>
      <c r="T982"/>
    </row>
    <row r="983" spans="14:20" x14ac:dyDescent="0.45">
      <c r="N983"/>
      <c r="O983"/>
      <c r="P983"/>
      <c r="Q983"/>
      <c r="R983"/>
      <c r="S983"/>
      <c r="T983"/>
    </row>
    <row r="984" spans="14:20" x14ac:dyDescent="0.45">
      <c r="N984"/>
      <c r="O984"/>
      <c r="P984"/>
      <c r="Q984"/>
      <c r="R984"/>
      <c r="S984"/>
      <c r="T984"/>
    </row>
    <row r="985" spans="14:20" x14ac:dyDescent="0.45">
      <c r="N985"/>
      <c r="O985"/>
      <c r="P985"/>
      <c r="Q985"/>
      <c r="R985"/>
      <c r="S985"/>
      <c r="T985"/>
    </row>
    <row r="986" spans="14:20" x14ac:dyDescent="0.45">
      <c r="N986"/>
      <c r="O986"/>
      <c r="P986"/>
      <c r="Q986"/>
      <c r="R986"/>
      <c r="S986"/>
      <c r="T986"/>
    </row>
    <row r="987" spans="14:20" x14ac:dyDescent="0.45">
      <c r="N987"/>
      <c r="O987"/>
      <c r="P987"/>
      <c r="Q987"/>
      <c r="R987"/>
      <c r="S987"/>
      <c r="T987"/>
    </row>
    <row r="988" spans="14:20" x14ac:dyDescent="0.45">
      <c r="N988"/>
      <c r="O988"/>
      <c r="P988"/>
      <c r="Q988"/>
      <c r="R988"/>
      <c r="S988"/>
      <c r="T988"/>
    </row>
    <row r="989" spans="14:20" x14ac:dyDescent="0.45">
      <c r="N989"/>
      <c r="O989"/>
      <c r="P989"/>
      <c r="Q989"/>
      <c r="R989"/>
      <c r="S989"/>
      <c r="T989"/>
    </row>
    <row r="990" spans="14:20" x14ac:dyDescent="0.45">
      <c r="N990"/>
      <c r="O990"/>
      <c r="P990"/>
      <c r="Q990"/>
      <c r="R990"/>
      <c r="S990"/>
      <c r="T990"/>
    </row>
    <row r="991" spans="14:20" x14ac:dyDescent="0.45">
      <c r="N991"/>
      <c r="O991"/>
      <c r="P991"/>
      <c r="Q991"/>
      <c r="R991"/>
      <c r="S991"/>
      <c r="T991"/>
    </row>
    <row r="992" spans="14:20" x14ac:dyDescent="0.45">
      <c r="N992"/>
      <c r="O992"/>
      <c r="P992"/>
      <c r="Q992"/>
      <c r="R992"/>
      <c r="S992"/>
      <c r="T992"/>
    </row>
    <row r="993" spans="14:20" x14ac:dyDescent="0.45">
      <c r="N993"/>
      <c r="O993"/>
      <c r="P993"/>
      <c r="Q993"/>
      <c r="R993"/>
      <c r="S993"/>
      <c r="T993"/>
    </row>
    <row r="994" spans="14:20" x14ac:dyDescent="0.45">
      <c r="N994"/>
      <c r="O994"/>
      <c r="P994"/>
      <c r="Q994"/>
      <c r="R994"/>
      <c r="S994"/>
      <c r="T994"/>
    </row>
    <row r="995" spans="14:20" x14ac:dyDescent="0.45">
      <c r="N995"/>
      <c r="O995"/>
      <c r="P995"/>
      <c r="Q995"/>
      <c r="R995"/>
      <c r="S995"/>
      <c r="T995"/>
    </row>
    <row r="996" spans="14:20" x14ac:dyDescent="0.45">
      <c r="N996"/>
      <c r="O996"/>
      <c r="P996"/>
      <c r="Q996"/>
      <c r="R996"/>
      <c r="S996"/>
      <c r="T996"/>
    </row>
    <row r="997" spans="14:20" x14ac:dyDescent="0.45">
      <c r="N997"/>
      <c r="O997"/>
      <c r="P997"/>
      <c r="Q997"/>
      <c r="R997"/>
      <c r="S997"/>
      <c r="T997"/>
    </row>
    <row r="998" spans="14:20" x14ac:dyDescent="0.45">
      <c r="N998"/>
      <c r="O998"/>
      <c r="P998"/>
      <c r="Q998"/>
      <c r="R998"/>
      <c r="S998"/>
      <c r="T998"/>
    </row>
    <row r="999" spans="14:20" x14ac:dyDescent="0.45">
      <c r="N999"/>
      <c r="O999"/>
      <c r="P999"/>
      <c r="Q999"/>
      <c r="R999"/>
      <c r="S999"/>
      <c r="T999"/>
    </row>
    <row r="1000" spans="14:20" x14ac:dyDescent="0.45">
      <c r="N1000"/>
      <c r="O1000"/>
      <c r="P1000"/>
      <c r="Q1000"/>
      <c r="R1000"/>
      <c r="S1000"/>
      <c r="T1000"/>
    </row>
    <row r="1001" spans="14:20" x14ac:dyDescent="0.45">
      <c r="N1001"/>
      <c r="O1001"/>
      <c r="P1001"/>
      <c r="Q1001"/>
      <c r="R1001"/>
      <c r="S1001"/>
      <c r="T1001"/>
    </row>
    <row r="1002" spans="14:20" x14ac:dyDescent="0.45">
      <c r="N1002"/>
      <c r="O1002"/>
      <c r="P1002"/>
      <c r="Q1002"/>
      <c r="R1002"/>
      <c r="S1002"/>
      <c r="T100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Plots</vt:lpstr>
      <vt:lpstr>Experiment_ESR_Danyel_2015</vt:lpstr>
      <vt:lpstr>Model</vt:lpstr>
      <vt:lpstr>Model!Menadione_1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</dc:creator>
  <cp:lastModifiedBy>Alexey KOLODKIN</cp:lastModifiedBy>
  <cp:lastPrinted>2019-01-12T21:19:43Z</cp:lastPrinted>
  <dcterms:created xsi:type="dcterms:W3CDTF">2016-12-23T13:43:01Z</dcterms:created>
  <dcterms:modified xsi:type="dcterms:W3CDTF">2020-05-09T21:45:44Z</dcterms:modified>
</cp:coreProperties>
</file>