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ResilioSync\Niels_Werk\PhD\Code\MycoSynVac_Dynamic_Model_pipeline\1_Parameter_Estimation_model_selection\"/>
    </mc:Choice>
  </mc:AlternateContent>
  <xr:revisionPtr revIDLastSave="0" documentId="13_ncr:1_{85893EC8-31C9-4E80-9642-370ACB208797}" xr6:coauthVersionLast="45" xr6:coauthVersionMax="45" xr10:uidLastSave="{00000000-0000-0000-0000-000000000000}"/>
  <bookViews>
    <workbookView xWindow="7080" yWindow="3120" windowWidth="28800" windowHeight="15435" activeTab="1" xr2:uid="{00000000-000D-0000-FFFF-FFFF00000000}"/>
  </bookViews>
  <sheets>
    <sheet name="Concentrations" sheetId="1" r:id="rId1"/>
    <sheet name="Flux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D6" i="2"/>
  <c r="D7" i="2"/>
  <c r="D8" i="2"/>
  <c r="D9" i="2"/>
  <c r="D10" i="2"/>
  <c r="D11" i="2"/>
  <c r="F37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" i="1"/>
  <c r="F3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" i="1"/>
</calcChain>
</file>

<file path=xl/sharedStrings.xml><?xml version="1.0" encoding="utf-8"?>
<sst xmlns="http://schemas.openxmlformats.org/spreadsheetml/2006/main" count="90" uniqueCount="35">
  <si>
    <t>Measured</t>
  </si>
  <si>
    <t>Simulated</t>
  </si>
  <si>
    <t>sample</t>
  </si>
  <si>
    <t>Name</t>
  </si>
  <si>
    <t>DGP</t>
  </si>
  <si>
    <t>NADH</t>
  </si>
  <si>
    <t>CoA</t>
  </si>
  <si>
    <t>GAP</t>
  </si>
  <si>
    <t>AcCoA</t>
  </si>
  <si>
    <t>F6P</t>
  </si>
  <si>
    <t>NAD</t>
  </si>
  <si>
    <t>G6P</t>
  </si>
  <si>
    <t>PYR</t>
  </si>
  <si>
    <t>FBP</t>
  </si>
  <si>
    <t>PEP</t>
  </si>
  <si>
    <t>Con. Meas. (mmol)</t>
  </si>
  <si>
    <t>24h</t>
  </si>
  <si>
    <t>6h</t>
  </si>
  <si>
    <t>48h</t>
  </si>
  <si>
    <t>Con. Sim. (mmol)</t>
  </si>
  <si>
    <t>Error factor</t>
  </si>
  <si>
    <t>6h_glucose</t>
  </si>
  <si>
    <t>24h_glucose</t>
  </si>
  <si>
    <t>48h_glucose</t>
  </si>
  <si>
    <t>6h_lactate</t>
  </si>
  <si>
    <t>24h_lactate</t>
  </si>
  <si>
    <t>48h_lactate</t>
  </si>
  <si>
    <t>6h_acetate</t>
  </si>
  <si>
    <t>24h_acetate</t>
  </si>
  <si>
    <t>48h_acetate</t>
  </si>
  <si>
    <t>Metabolite</t>
  </si>
  <si>
    <t># Measured versus simulated flux values. As can be seen, the switch from mainly acetate to lactate is captured correctly. However, simulated values vary up to around a factor 2 of measured values. Quantative predictions of the flux appear not to be option/too inacurate</t>
  </si>
  <si>
    <t>AVERAGE ERROR</t>
  </si>
  <si>
    <t># Average error, excluding DGP. DGP measurements have a huge error making comparison with predicted values meaningless</t>
  </si>
  <si>
    <t># Measured versus simulated values, error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</si>
</sst>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6h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Concentrations!$A$3:$A$14</c:f>
              <c:strCache>
                <c:ptCount val="12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  <c:pt idx="11">
                  <c:v>AcCoA</c:v>
                </c:pt>
              </c:strCache>
            </c:strRef>
          </c:cat>
          <c:val>
            <c:numRef>
              <c:f>Concentrations!$D$3:$D$14</c:f>
              <c:numCache>
                <c:formatCode>General</c:formatCode>
                <c:ptCount val="12"/>
                <c:pt idx="0">
                  <c:v>1.43481998301526E-2</c:v>
                </c:pt>
                <c:pt idx="1">
                  <c:v>4.2722191698497999E-3</c:v>
                </c:pt>
                <c:pt idx="2">
                  <c:v>1.92294118755245E-3</c:v>
                </c:pt>
                <c:pt idx="3">
                  <c:v>3.2250309903872398E-2</c:v>
                </c:pt>
                <c:pt idx="4">
                  <c:v>0.217837212375012</c:v>
                </c:pt>
                <c:pt idx="5">
                  <c:v>7.5001414363288402E-2</c:v>
                </c:pt>
                <c:pt idx="6">
                  <c:v>4.7125529427271502E-2</c:v>
                </c:pt>
                <c:pt idx="7" formatCode="0.00E+00">
                  <c:v>0.169508347366879</c:v>
                </c:pt>
                <c:pt idx="8">
                  <c:v>1.9525701633135599E-2</c:v>
                </c:pt>
                <c:pt idx="9">
                  <c:v>0.49387443862783398</c:v>
                </c:pt>
                <c:pt idx="10">
                  <c:v>0.23468480255173399</c:v>
                </c:pt>
                <c:pt idx="11">
                  <c:v>1.44911397513212E-2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D-4C35-BB8D-BD2FBC4D8A7D}"/>
            </c:ext>
          </c:extLst>
        </c:ser>
        <c:ser>
          <c:idx val="1"/>
          <c:order val="1"/>
          <c:tx>
            <c:v>Simulated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Concentrations!$A$3:$A$14</c:f>
              <c:strCache>
                <c:ptCount val="12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  <c:pt idx="11">
                  <c:v>AcCoA</c:v>
                </c:pt>
              </c:strCache>
            </c:strRef>
          </c:cat>
          <c:val>
            <c:numRef>
              <c:f>Concentrations!$C$3:$C$14</c:f>
              <c:numCache>
                <c:formatCode>General</c:formatCode>
                <c:ptCount val="12"/>
                <c:pt idx="0">
                  <c:v>1.3300675017551214E-2</c:v>
                </c:pt>
                <c:pt idx="1">
                  <c:v>4.916760236965332E-3</c:v>
                </c:pt>
                <c:pt idx="2">
                  <c:v>9.9844283760139295E-6</c:v>
                </c:pt>
                <c:pt idx="3" formatCode="0.00E+00">
                  <c:v>3.1092680419204814E-2</c:v>
                </c:pt>
                <c:pt idx="4" formatCode="0.00E+00">
                  <c:v>5.9034480912990642E-2</c:v>
                </c:pt>
                <c:pt idx="5">
                  <c:v>3.1723467928515457E-2</c:v>
                </c:pt>
                <c:pt idx="6" formatCode="0.00E+00">
                  <c:v>2.7710070832295045E-2</c:v>
                </c:pt>
                <c:pt idx="7" formatCode="0.00E+00">
                  <c:v>0.13696370629346688</c:v>
                </c:pt>
                <c:pt idx="8">
                  <c:v>6.8763970578515812E-2</c:v>
                </c:pt>
                <c:pt idx="9">
                  <c:v>0.27080000961008899</c:v>
                </c:pt>
                <c:pt idx="10" formatCode="0.00E+00">
                  <c:v>1.0025528935793355</c:v>
                </c:pt>
                <c:pt idx="11">
                  <c:v>1.4381499836808561E-2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FD-4C35-BB8D-BD2FBC4D8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6967775"/>
        <c:axId val="664127119"/>
      </c:barChart>
      <c:catAx>
        <c:axId val="2016967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127119"/>
        <c:crosses val="autoZero"/>
        <c:auto val="1"/>
        <c:lblAlgn val="ctr"/>
        <c:lblOffset val="100"/>
        <c:noMultiLvlLbl val="0"/>
      </c:catAx>
      <c:valAx>
        <c:axId val="664127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967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24h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Concentrations!$A$14:$A$24</c:f>
              <c:strCache>
                <c:ptCount val="11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</c:strCache>
            </c:strRef>
          </c:cat>
          <c:val>
            <c:numRef>
              <c:f>Concentrations!$D$14:$D$24</c:f>
              <c:numCache>
                <c:formatCode>General</c:formatCode>
                <c:ptCount val="11"/>
                <c:pt idx="0">
                  <c:v>1.44911397513212E-2</c:v>
                </c:pt>
                <c:pt idx="1">
                  <c:v>4.1292792486812002E-3</c:v>
                </c:pt>
                <c:pt idx="2">
                  <c:v>1.69900398067974E-3</c:v>
                </c:pt>
                <c:pt idx="3">
                  <c:v>3.5376305997941997E-2</c:v>
                </c:pt>
                <c:pt idx="4">
                  <c:v>0.18595591309276999</c:v>
                </c:pt>
                <c:pt idx="5">
                  <c:v>8.2271255482422895E-2</c:v>
                </c:pt>
                <c:pt idx="6">
                  <c:v>4.6894286558711001E-2</c:v>
                </c:pt>
                <c:pt idx="7">
                  <c:v>0.16717664110927</c:v>
                </c:pt>
                <c:pt idx="8">
                  <c:v>2.1857407890745199E-2</c:v>
                </c:pt>
                <c:pt idx="9">
                  <c:v>0.43636183378015397</c:v>
                </c:pt>
                <c:pt idx="10">
                  <c:v>0.21337073081556901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73-4BB2-BE6A-5B2B9EECE41C}"/>
            </c:ext>
          </c:extLst>
        </c:ser>
        <c:ser>
          <c:idx val="1"/>
          <c:order val="1"/>
          <c:tx>
            <c:v>Simulated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Concentrations!$A$14:$A$24</c:f>
              <c:strCache>
                <c:ptCount val="11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</c:strCache>
            </c:strRef>
          </c:cat>
          <c:val>
            <c:numRef>
              <c:f>Concentrations!$C$14:$C$24</c:f>
              <c:numCache>
                <c:formatCode>General</c:formatCode>
                <c:ptCount val="11"/>
                <c:pt idx="0">
                  <c:v>1.4381499836808561E-2</c:v>
                </c:pt>
                <c:pt idx="1">
                  <c:v>4.2389186528967501E-3</c:v>
                </c:pt>
                <c:pt idx="2">
                  <c:v>3.0637042181931676E-4</c:v>
                </c:pt>
                <c:pt idx="3">
                  <c:v>5.1473938429191859E-2</c:v>
                </c:pt>
                <c:pt idx="4">
                  <c:v>0.14571477370590752</c:v>
                </c:pt>
                <c:pt idx="5">
                  <c:v>4.0420988126401179E-2</c:v>
                </c:pt>
                <c:pt idx="6">
                  <c:v>2.9329343511964423E-2</c:v>
                </c:pt>
                <c:pt idx="7">
                  <c:v>0.12081</c:v>
                </c:pt>
                <c:pt idx="8">
                  <c:v>6.8224049348876964E-2</c:v>
                </c:pt>
                <c:pt idx="9">
                  <c:v>0.40254359076446772</c:v>
                </c:pt>
                <c:pt idx="10">
                  <c:v>1.405039198852948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73-4BB2-BE6A-5B2B9EEC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6451263"/>
        <c:axId val="664128783"/>
      </c:barChart>
      <c:catAx>
        <c:axId val="666451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128783"/>
        <c:crosses val="autoZero"/>
        <c:auto val="1"/>
        <c:lblAlgn val="ctr"/>
        <c:lblOffset val="100"/>
        <c:noMultiLvlLbl val="0"/>
      </c:catAx>
      <c:valAx>
        <c:axId val="66412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51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48h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Measured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Concentrations!$A$25:$A$35</c:f>
              <c:strCache>
                <c:ptCount val="11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</c:strCache>
            </c:strRef>
          </c:cat>
          <c:val>
            <c:numRef>
              <c:f>Concentrations!$D$25:$D$35</c:f>
              <c:numCache>
                <c:formatCode>General</c:formatCode>
                <c:ptCount val="11"/>
                <c:pt idx="0">
                  <c:v>1.49010673474028E-2</c:v>
                </c:pt>
                <c:pt idx="1">
                  <c:v>3.7193516525996801E-3</c:v>
                </c:pt>
                <c:pt idx="2">
                  <c:v>1.65318501206672E-3</c:v>
                </c:pt>
                <c:pt idx="3">
                  <c:v>4.6043403797332301E-2</c:v>
                </c:pt>
                <c:pt idx="4">
                  <c:v>0.235796125278635</c:v>
                </c:pt>
                <c:pt idx="5">
                  <c:v>0.107080124936653</c:v>
                </c:pt>
                <c:pt idx="6">
                  <c:v>4.58337783359552E-2</c:v>
                </c:pt>
                <c:pt idx="7">
                  <c:v>0.16770194653939699</c:v>
                </c:pt>
                <c:pt idx="8">
                  <c:v>2.1332102460617602E-2</c:v>
                </c:pt>
                <c:pt idx="9">
                  <c:v>0.42458464142795299</c:v>
                </c:pt>
                <c:pt idx="10">
                  <c:v>0.241760449551081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06-4C9C-B6B7-DDB45217588D}"/>
            </c:ext>
          </c:extLst>
        </c:ser>
        <c:ser>
          <c:idx val="1"/>
          <c:order val="1"/>
          <c:tx>
            <c:v>Simulated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Concentrations!$A$25:$A$35</c:f>
              <c:strCache>
                <c:ptCount val="11"/>
                <c:pt idx="0">
                  <c:v>AcCoA</c:v>
                </c:pt>
                <c:pt idx="1">
                  <c:v>CoA</c:v>
                </c:pt>
                <c:pt idx="2">
                  <c:v>DGP</c:v>
                </c:pt>
                <c:pt idx="3">
                  <c:v>F6P</c:v>
                </c:pt>
                <c:pt idx="4">
                  <c:v>FBP</c:v>
                </c:pt>
                <c:pt idx="5">
                  <c:v>G6P</c:v>
                </c:pt>
                <c:pt idx="6">
                  <c:v>GAP</c:v>
                </c:pt>
                <c:pt idx="7">
                  <c:v>NAD</c:v>
                </c:pt>
                <c:pt idx="8">
                  <c:v>NADH</c:v>
                </c:pt>
                <c:pt idx="9">
                  <c:v>PEP</c:v>
                </c:pt>
                <c:pt idx="10">
                  <c:v>PYR</c:v>
                </c:pt>
              </c:strCache>
            </c:strRef>
          </c:cat>
          <c:val>
            <c:numRef>
              <c:f>Concentrations!$C$25:$C$35</c:f>
              <c:numCache>
                <c:formatCode>General</c:formatCode>
                <c:ptCount val="11"/>
                <c:pt idx="0">
                  <c:v>1.6281481063073516E-2</c:v>
                </c:pt>
                <c:pt idx="1">
                  <c:v>4.4663443508564287E-3</c:v>
                </c:pt>
                <c:pt idx="2">
                  <c:v>5.2443894226391024E-4</c:v>
                </c:pt>
                <c:pt idx="3">
                  <c:v>7.4938784941540562E-2</c:v>
                </c:pt>
                <c:pt idx="4">
                  <c:v>0.23278412319474184</c:v>
                </c:pt>
                <c:pt idx="5">
                  <c:v>5.5084153583543211E-2</c:v>
                </c:pt>
                <c:pt idx="6">
                  <c:v>4.8530325442737741E-2</c:v>
                </c:pt>
                <c:pt idx="7">
                  <c:v>7.1776578820075584E-2</c:v>
                </c:pt>
                <c:pt idx="8">
                  <c:v>5.7606726290367789E-2</c:v>
                </c:pt>
                <c:pt idx="9">
                  <c:v>0.48409622104048006</c:v>
                </c:pt>
                <c:pt idx="10" formatCode="0.00E+00">
                  <c:v>0.92847085188932543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06-4C9C-B6B7-DDB452175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3768159"/>
        <c:axId val="2090108927"/>
      </c:barChart>
      <c:catAx>
        <c:axId val="663768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108927"/>
        <c:crosses val="autoZero"/>
        <c:auto val="1"/>
        <c:lblAlgn val="ctr"/>
        <c:lblOffset val="100"/>
        <c:noMultiLvlLbl val="0"/>
      </c:catAx>
      <c:valAx>
        <c:axId val="2090108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68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Uptake and secretion rates</a:t>
            </a:r>
          </a:p>
        </c:rich>
      </c:tx>
      <c:layout>
        <c:manualLayout>
          <c:xMode val="edge"/>
          <c:yMode val="edge"/>
          <c:x val="0.30551377952755904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Fluxes!$B$2</c:f>
              <c:strCache>
                <c:ptCount val="1"/>
                <c:pt idx="0">
                  <c:v>Measured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Fluxes!$A$3:$A$11</c:f>
              <c:strCache>
                <c:ptCount val="9"/>
                <c:pt idx="0">
                  <c:v>6h_glucose</c:v>
                </c:pt>
                <c:pt idx="1">
                  <c:v>6h_lactate</c:v>
                </c:pt>
                <c:pt idx="2">
                  <c:v>6h_acetate</c:v>
                </c:pt>
                <c:pt idx="3">
                  <c:v>24h_glucose</c:v>
                </c:pt>
                <c:pt idx="4">
                  <c:v>24h_lactate</c:v>
                </c:pt>
                <c:pt idx="5">
                  <c:v>24h_acetate</c:v>
                </c:pt>
                <c:pt idx="6">
                  <c:v>48h_glucose</c:v>
                </c:pt>
                <c:pt idx="7">
                  <c:v>48h_lactate</c:v>
                </c:pt>
                <c:pt idx="8">
                  <c:v>48h_acetate</c:v>
                </c:pt>
              </c:strCache>
            </c:strRef>
          </c:cat>
          <c:val>
            <c:numRef>
              <c:f>Fluxes!$B$3:$B$11</c:f>
              <c:numCache>
                <c:formatCode>General</c:formatCode>
                <c:ptCount val="9"/>
                <c:pt idx="3">
                  <c:v>0.22151254831292869</c:v>
                </c:pt>
                <c:pt idx="4">
                  <c:v>0.1184044541573305</c:v>
                </c:pt>
                <c:pt idx="5">
                  <c:v>0.32462064246852662</c:v>
                </c:pt>
                <c:pt idx="6">
                  <c:v>0.23264893690131397</c:v>
                </c:pt>
                <c:pt idx="7">
                  <c:v>0.38864087531952102</c:v>
                </c:pt>
                <c:pt idx="8">
                  <c:v>7.665699848310692E-2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4-4FDB-AB4B-EF8094C2AF1A}"/>
            </c:ext>
          </c:extLst>
        </c:ser>
        <c:ser>
          <c:idx val="1"/>
          <c:order val="1"/>
          <c:tx>
            <c:strRef>
              <c:f>Fluxes!$C$2</c:f>
              <c:strCache>
                <c:ptCount val="1"/>
                <c:pt idx="0">
                  <c:v>Simulated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Fluxes!$A$3:$A$11</c:f>
              <c:strCache>
                <c:ptCount val="9"/>
                <c:pt idx="0">
                  <c:v>6h_glucose</c:v>
                </c:pt>
                <c:pt idx="1">
                  <c:v>6h_lactate</c:v>
                </c:pt>
                <c:pt idx="2">
                  <c:v>6h_acetate</c:v>
                </c:pt>
                <c:pt idx="3">
                  <c:v>24h_glucose</c:v>
                </c:pt>
                <c:pt idx="4">
                  <c:v>24h_lactate</c:v>
                </c:pt>
                <c:pt idx="5">
                  <c:v>24h_acetate</c:v>
                </c:pt>
                <c:pt idx="6">
                  <c:v>48h_glucose</c:v>
                </c:pt>
                <c:pt idx="7">
                  <c:v>48h_lactate</c:v>
                </c:pt>
                <c:pt idx="8">
                  <c:v>48h_acetate</c:v>
                </c:pt>
              </c:strCache>
            </c:strRef>
          </c:cat>
          <c:val>
            <c:numRef>
              <c:f>Fluxes!$C$3:$C$11</c:f>
              <c:numCache>
                <c:formatCode>General</c:formatCode>
                <c:ptCount val="9"/>
                <c:pt idx="0">
                  <c:v>0.477968399627197</c:v>
                </c:pt>
                <c:pt idx="1">
                  <c:v>0.77708836076298504</c:v>
                </c:pt>
                <c:pt idx="2">
                  <c:v>0.17884843849140999</c:v>
                </c:pt>
                <c:pt idx="3">
                  <c:v>0.29856706618775702</c:v>
                </c:pt>
                <c:pt idx="4">
                  <c:v>0.46087958140172702</c:v>
                </c:pt>
                <c:pt idx="5">
                  <c:v>0.136254550973787</c:v>
                </c:pt>
                <c:pt idx="6">
                  <c:v>0.490433802027749</c:v>
                </c:pt>
                <c:pt idx="7">
                  <c:v>0.85116189455236801</c:v>
                </c:pt>
                <c:pt idx="8">
                  <c:v>0.12970570950313101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4-4FDB-AB4B-EF8094C2A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3766959"/>
        <c:axId val="664143759"/>
      </c:barChart>
      <c:catAx>
        <c:axId val="663766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143759"/>
        <c:crosses val="autoZero"/>
        <c:auto val="1"/>
        <c:lblAlgn val="ctr"/>
        <c:lblOffset val="100"/>
        <c:noMultiLvlLbl val="0"/>
      </c:catAx>
      <c:valAx>
        <c:axId val="66414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66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238125</xdr:colOff>
      <xdr:row>0</xdr:row>
      <xdr:rowOff>0</xdr:rowOff>
    </xdr:from>
    <xdr:to>
      <xdr:col>19</xdr:col>
      <xdr:colOff>542925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0BA5C7-3086-48E2-84AB-44CE0454C8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228600</xdr:colOff>
      <xdr:row>14</xdr:row>
      <xdr:rowOff>47625</xdr:rowOff>
    </xdr:from>
    <xdr:to>
      <xdr:col>19</xdr:col>
      <xdr:colOff>533400</xdr:colOff>
      <xdr:row>28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8396B76-8DE9-4BA4-BE10-45C775757D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219075</xdr:colOff>
      <xdr:row>28</xdr:row>
      <xdr:rowOff>114300</xdr:rowOff>
    </xdr:from>
    <xdr:to>
      <xdr:col>19</xdr:col>
      <xdr:colOff>523875</xdr:colOff>
      <xdr:row>43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DAE700D-75A2-4B83-BE98-2E9A8ADEE6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576262</xdr:colOff>
      <xdr:row>4</xdr:row>
      <xdr:rowOff>52387</xdr:rowOff>
    </xdr:from>
    <xdr:to>
      <xdr:col>13</xdr:col>
      <xdr:colOff>271462</xdr:colOff>
      <xdr:row>18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36E3EA-73E5-45F9-ABE0-7EF2B27AED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opLeftCell="A22" workbookViewId="0">
      <selection activeCell="F5" sqref="F5"/>
    </sheetView>
  </sheetViews>
  <sheetFormatPr defaultRowHeight="15" x14ac:dyDescent="0.25"/>
  <cols>
    <col min="3" max="3" width="9.5703125" customWidth="1"/>
  </cols>
  <sheetData>
    <row r="1" spans="1:17" s="3" customFormat="1" x14ac:dyDescent="0.25">
      <c r="A1" s="3" t="s">
        <v>34</v>
      </c>
    </row>
    <row r="2" spans="1:17" s="3" customFormat="1" x14ac:dyDescent="0.25">
      <c r="A2" s="3" t="s">
        <v>3</v>
      </c>
      <c r="B2" s="3" t="s">
        <v>3</v>
      </c>
      <c r="C2" s="3" t="s">
        <v>15</v>
      </c>
      <c r="D2" s="3" t="s">
        <v>19</v>
      </c>
      <c r="E2" s="3" t="s">
        <v>2</v>
      </c>
      <c r="F2" s="3" t="s">
        <v>20</v>
      </c>
    </row>
    <row r="3" spans="1:17" x14ac:dyDescent="0.25">
      <c r="A3" s="1" t="s">
        <v>8</v>
      </c>
      <c r="B3" s="1" t="str">
        <f t="shared" ref="B3:B35" si="0">_xlfn.CONCAT(A3,"_",E3)</f>
        <v>AcCoA_6h</v>
      </c>
      <c r="C3">
        <v>1.3300675017551214E-2</v>
      </c>
      <c r="D3">
        <v>1.43481998301526E-2</v>
      </c>
      <c r="E3" t="s">
        <v>17</v>
      </c>
      <c r="F3" s="2">
        <f t="shared" ref="F3:F35" si="1">10^ABS(LOG(C3)-LOG(D3))</f>
        <v>1.0787572669220999</v>
      </c>
    </row>
    <row r="4" spans="1:17" x14ac:dyDescent="0.25">
      <c r="A4" t="s">
        <v>6</v>
      </c>
      <c r="B4" s="1" t="str">
        <f t="shared" si="0"/>
        <v>CoA_6h</v>
      </c>
      <c r="C4">
        <v>4.916760236965332E-3</v>
      </c>
      <c r="D4">
        <v>4.2722191698497999E-3</v>
      </c>
      <c r="E4" t="s">
        <v>17</v>
      </c>
      <c r="F4" s="2">
        <f t="shared" si="1"/>
        <v>1.1508679778566218</v>
      </c>
      <c r="I4" s="1"/>
      <c r="K4" s="1"/>
    </row>
    <row r="5" spans="1:17" x14ac:dyDescent="0.25">
      <c r="A5" t="s">
        <v>4</v>
      </c>
      <c r="B5" s="1" t="str">
        <f t="shared" si="0"/>
        <v>DGP_6h</v>
      </c>
      <c r="C5">
        <v>9.9844283760139295E-6</v>
      </c>
      <c r="D5">
        <v>1.92294118755245E-3</v>
      </c>
      <c r="E5" t="s">
        <v>17</v>
      </c>
      <c r="F5" s="2">
        <f t="shared" si="1"/>
        <v>192.59401891970361</v>
      </c>
      <c r="J5" s="1"/>
      <c r="K5" s="1"/>
    </row>
    <row r="6" spans="1:17" x14ac:dyDescent="0.25">
      <c r="A6" t="s">
        <v>9</v>
      </c>
      <c r="B6" s="1" t="str">
        <f t="shared" si="0"/>
        <v>F6P_6h</v>
      </c>
      <c r="C6" s="1">
        <v>3.1092680419204814E-2</v>
      </c>
      <c r="D6">
        <v>3.2250309903872398E-2</v>
      </c>
      <c r="E6" t="s">
        <v>17</v>
      </c>
      <c r="F6" s="2">
        <f t="shared" si="1"/>
        <v>1.0372315756975572</v>
      </c>
      <c r="I6" s="1"/>
      <c r="J6" s="1"/>
      <c r="K6" s="1"/>
      <c r="L6" s="1"/>
      <c r="M6" s="1"/>
    </row>
    <row r="7" spans="1:17" x14ac:dyDescent="0.25">
      <c r="A7" t="s">
        <v>13</v>
      </c>
      <c r="B7" s="1" t="str">
        <f t="shared" si="0"/>
        <v>FBP_6h</v>
      </c>
      <c r="C7" s="1">
        <v>5.9034480912990642E-2</v>
      </c>
      <c r="D7">
        <v>0.217837212375012</v>
      </c>
      <c r="E7" t="s">
        <v>17</v>
      </c>
      <c r="F7" s="2">
        <f t="shared" si="1"/>
        <v>3.6899996240515192</v>
      </c>
      <c r="K7" s="1"/>
      <c r="L7" s="1"/>
      <c r="M7" s="1"/>
    </row>
    <row r="8" spans="1:17" x14ac:dyDescent="0.25">
      <c r="A8" t="s">
        <v>11</v>
      </c>
      <c r="B8" s="1" t="str">
        <f t="shared" si="0"/>
        <v>G6P_6h</v>
      </c>
      <c r="C8">
        <v>3.1723467928515457E-2</v>
      </c>
      <c r="D8">
        <v>7.5001414363288402E-2</v>
      </c>
      <c r="E8" t="s">
        <v>17</v>
      </c>
      <c r="F8" s="2">
        <f t="shared" si="1"/>
        <v>2.3642249495639618</v>
      </c>
      <c r="J8" s="1"/>
      <c r="K8" s="1"/>
      <c r="L8" s="1"/>
      <c r="M8" s="1"/>
    </row>
    <row r="9" spans="1:17" x14ac:dyDescent="0.25">
      <c r="A9" t="s">
        <v>7</v>
      </c>
      <c r="B9" s="1" t="str">
        <f t="shared" si="0"/>
        <v>GAP_6h</v>
      </c>
      <c r="C9" s="1">
        <v>2.7710070832295045E-2</v>
      </c>
      <c r="D9">
        <v>4.7125529427271502E-2</v>
      </c>
      <c r="E9" t="s">
        <v>17</v>
      </c>
      <c r="F9" s="2">
        <f t="shared" si="1"/>
        <v>1.7006643437500157</v>
      </c>
      <c r="J9" s="1"/>
      <c r="K9" s="1"/>
      <c r="L9" s="1"/>
      <c r="M9" s="1"/>
      <c r="P9" s="1"/>
      <c r="Q9" s="1"/>
    </row>
    <row r="10" spans="1:17" x14ac:dyDescent="0.25">
      <c r="A10" t="s">
        <v>10</v>
      </c>
      <c r="B10" s="1" t="str">
        <f t="shared" si="0"/>
        <v>NAD_6h</v>
      </c>
      <c r="C10" s="1">
        <v>0.13696370629346688</v>
      </c>
      <c r="D10" s="1">
        <v>0.169508347366879</v>
      </c>
      <c r="E10" t="s">
        <v>17</v>
      </c>
      <c r="F10" s="2">
        <f t="shared" si="1"/>
        <v>1.2376150730302229</v>
      </c>
      <c r="J10" s="1"/>
      <c r="K10" s="1"/>
      <c r="L10" s="1"/>
      <c r="M10" s="1"/>
      <c r="P10" s="1"/>
      <c r="Q10" s="1"/>
    </row>
    <row r="11" spans="1:17" x14ac:dyDescent="0.25">
      <c r="A11" s="1" t="s">
        <v>5</v>
      </c>
      <c r="B11" s="1" t="str">
        <f t="shared" si="0"/>
        <v>NADH_6h</v>
      </c>
      <c r="C11">
        <v>6.8763970578515812E-2</v>
      </c>
      <c r="D11">
        <v>1.9525701633135599E-2</v>
      </c>
      <c r="E11" t="s">
        <v>17</v>
      </c>
      <c r="F11" s="2">
        <f t="shared" si="1"/>
        <v>3.5217157298881223</v>
      </c>
      <c r="K11" s="1"/>
      <c r="L11" s="1"/>
      <c r="M11" s="1"/>
      <c r="Q11" s="1"/>
    </row>
    <row r="12" spans="1:17" x14ac:dyDescent="0.25">
      <c r="A12" t="s">
        <v>14</v>
      </c>
      <c r="B12" s="1" t="str">
        <f t="shared" si="0"/>
        <v>PEP_6h</v>
      </c>
      <c r="C12">
        <v>0.27080000961008899</v>
      </c>
      <c r="D12">
        <v>0.49387443862783398</v>
      </c>
      <c r="E12" t="s">
        <v>17</v>
      </c>
      <c r="F12" s="2">
        <f t="shared" si="1"/>
        <v>1.8237607869325352</v>
      </c>
      <c r="J12" s="1"/>
      <c r="K12" s="1"/>
      <c r="L12" s="1"/>
      <c r="M12" s="1"/>
      <c r="P12" s="1"/>
      <c r="Q12" s="1"/>
    </row>
    <row r="13" spans="1:17" x14ac:dyDescent="0.25">
      <c r="A13" t="s">
        <v>12</v>
      </c>
      <c r="B13" s="1" t="str">
        <f t="shared" si="0"/>
        <v>PYR_6h</v>
      </c>
      <c r="C13" s="1">
        <v>1.0025528935793355</v>
      </c>
      <c r="D13">
        <v>0.23468480255173399</v>
      </c>
      <c r="E13" t="s">
        <v>17</v>
      </c>
      <c r="F13" s="2">
        <f t="shared" si="1"/>
        <v>4.2719122954641797</v>
      </c>
      <c r="J13" s="1"/>
      <c r="K13" s="1"/>
      <c r="L13" s="1"/>
      <c r="M13" s="1"/>
      <c r="P13" s="1"/>
      <c r="Q13" s="1"/>
    </row>
    <row r="14" spans="1:17" x14ac:dyDescent="0.25">
      <c r="A14" t="s">
        <v>8</v>
      </c>
      <c r="B14" s="1" t="str">
        <f t="shared" si="0"/>
        <v>AcCoA_24h</v>
      </c>
      <c r="C14">
        <v>1.4381499836808561E-2</v>
      </c>
      <c r="D14">
        <v>1.44911397513212E-2</v>
      </c>
      <c r="E14" t="s">
        <v>16</v>
      </c>
      <c r="F14" s="2">
        <f t="shared" si="1"/>
        <v>1.0076236773463656</v>
      </c>
      <c r="I14" s="1"/>
      <c r="K14" s="1"/>
      <c r="L14" s="1"/>
      <c r="M14" s="1"/>
      <c r="P14" s="1"/>
      <c r="Q14" s="1"/>
    </row>
    <row r="15" spans="1:17" x14ac:dyDescent="0.25">
      <c r="A15" t="s">
        <v>6</v>
      </c>
      <c r="B15" s="1" t="str">
        <f t="shared" si="0"/>
        <v>CoA_24h</v>
      </c>
      <c r="C15">
        <v>4.2389186528967501E-3</v>
      </c>
      <c r="D15">
        <v>4.1292792486812002E-3</v>
      </c>
      <c r="E15" t="s">
        <v>16</v>
      </c>
      <c r="F15" s="2">
        <f t="shared" si="1"/>
        <v>1.0265517049375052</v>
      </c>
      <c r="K15" s="1"/>
      <c r="L15" s="1"/>
      <c r="M15" s="1"/>
      <c r="P15" s="1"/>
      <c r="Q15" s="1"/>
    </row>
    <row r="16" spans="1:17" x14ac:dyDescent="0.25">
      <c r="A16" t="s">
        <v>4</v>
      </c>
      <c r="B16" s="1" t="str">
        <f t="shared" si="0"/>
        <v>DGP_24h</v>
      </c>
      <c r="C16">
        <v>3.0637042181931676E-4</v>
      </c>
      <c r="D16">
        <v>1.69900398067974E-3</v>
      </c>
      <c r="E16" t="s">
        <v>16</v>
      </c>
      <c r="F16" s="2">
        <f t="shared" si="1"/>
        <v>5.5455874969605778</v>
      </c>
      <c r="J16" s="1"/>
      <c r="K16" s="1"/>
      <c r="L16" s="1"/>
      <c r="M16" s="1"/>
      <c r="N16" s="1"/>
      <c r="O16" s="1"/>
      <c r="P16" s="1"/>
      <c r="Q16" s="1"/>
    </row>
    <row r="17" spans="1:19" x14ac:dyDescent="0.25">
      <c r="A17" t="s">
        <v>9</v>
      </c>
      <c r="B17" s="1" t="str">
        <f t="shared" si="0"/>
        <v>F6P_24h</v>
      </c>
      <c r="C17">
        <v>5.1473938429191859E-2</v>
      </c>
      <c r="D17">
        <v>3.5376305997941997E-2</v>
      </c>
      <c r="E17" t="s">
        <v>16</v>
      </c>
      <c r="F17" s="2">
        <f t="shared" si="1"/>
        <v>1.4550399477035936</v>
      </c>
      <c r="K17" s="1"/>
      <c r="P17" s="1"/>
      <c r="Q17" s="1"/>
    </row>
    <row r="18" spans="1:19" x14ac:dyDescent="0.25">
      <c r="A18" t="s">
        <v>13</v>
      </c>
      <c r="B18" s="1" t="str">
        <f t="shared" si="0"/>
        <v>FBP_24h</v>
      </c>
      <c r="C18">
        <v>0.14571477370590752</v>
      </c>
      <c r="D18">
        <v>0.18595591309276999</v>
      </c>
      <c r="E18" t="s">
        <v>16</v>
      </c>
      <c r="F18" s="2">
        <f t="shared" si="1"/>
        <v>1.2761637572047442</v>
      </c>
      <c r="K18" s="1"/>
      <c r="P18" s="1"/>
      <c r="Q18" s="1"/>
    </row>
    <row r="19" spans="1:19" x14ac:dyDescent="0.25">
      <c r="A19" t="s">
        <v>11</v>
      </c>
      <c r="B19" s="1" t="str">
        <f t="shared" si="0"/>
        <v>G6P_24h</v>
      </c>
      <c r="C19">
        <v>4.0420988126401179E-2</v>
      </c>
      <c r="D19">
        <v>8.2271255482422895E-2</v>
      </c>
      <c r="E19" t="s">
        <v>16</v>
      </c>
      <c r="F19" s="2">
        <f t="shared" si="1"/>
        <v>2.0353598290361199</v>
      </c>
      <c r="P19" s="1"/>
      <c r="Q19" s="1"/>
    </row>
    <row r="20" spans="1:19" x14ac:dyDescent="0.25">
      <c r="A20" t="s">
        <v>7</v>
      </c>
      <c r="B20" s="1" t="str">
        <f t="shared" si="0"/>
        <v>GAP_24h</v>
      </c>
      <c r="C20">
        <v>2.9329343511964423E-2</v>
      </c>
      <c r="D20">
        <v>4.6894286558711001E-2</v>
      </c>
      <c r="E20" t="s">
        <v>16</v>
      </c>
      <c r="F20" s="2">
        <f t="shared" si="1"/>
        <v>1.5988863350992246</v>
      </c>
      <c r="K20" s="1"/>
      <c r="N20" s="1"/>
      <c r="O20" s="1"/>
      <c r="Q20" s="1"/>
    </row>
    <row r="21" spans="1:19" x14ac:dyDescent="0.25">
      <c r="A21" t="s">
        <v>10</v>
      </c>
      <c r="B21" s="1" t="str">
        <f t="shared" si="0"/>
        <v>NAD_24h</v>
      </c>
      <c r="C21">
        <v>0.12081</v>
      </c>
      <c r="D21">
        <v>0.16717664110927</v>
      </c>
      <c r="E21" t="s">
        <v>16</v>
      </c>
      <c r="F21" s="2">
        <f t="shared" si="1"/>
        <v>1.3837980391463456</v>
      </c>
      <c r="K21" s="1"/>
      <c r="N21" s="1"/>
      <c r="Q21" s="1"/>
    </row>
    <row r="22" spans="1:19" x14ac:dyDescent="0.25">
      <c r="A22" t="s">
        <v>5</v>
      </c>
      <c r="B22" s="1" t="str">
        <f t="shared" si="0"/>
        <v>NADH_24h</v>
      </c>
      <c r="C22">
        <v>6.8224049348876964E-2</v>
      </c>
      <c r="D22">
        <v>2.1857407890745199E-2</v>
      </c>
      <c r="E22" t="s">
        <v>16</v>
      </c>
      <c r="F22" s="2">
        <f t="shared" si="1"/>
        <v>3.1213238866153121</v>
      </c>
      <c r="K22" s="1"/>
      <c r="N22" s="1"/>
      <c r="O22" s="1"/>
      <c r="Q22" s="1"/>
    </row>
    <row r="23" spans="1:19" x14ac:dyDescent="0.25">
      <c r="A23" t="s">
        <v>14</v>
      </c>
      <c r="B23" s="1" t="str">
        <f t="shared" si="0"/>
        <v>PEP_24h</v>
      </c>
      <c r="C23">
        <v>0.40254359076446772</v>
      </c>
      <c r="D23">
        <v>0.43636183378015397</v>
      </c>
      <c r="E23" t="s">
        <v>16</v>
      </c>
      <c r="F23" s="2">
        <f t="shared" si="1"/>
        <v>1.0840113811064842</v>
      </c>
      <c r="K23" s="1"/>
      <c r="N23" s="1"/>
      <c r="Q23" s="1"/>
    </row>
    <row r="24" spans="1:19" x14ac:dyDescent="0.25">
      <c r="A24" t="s">
        <v>12</v>
      </c>
      <c r="B24" s="1" t="str">
        <f t="shared" si="0"/>
        <v>PYR_24h</v>
      </c>
      <c r="C24">
        <v>1.405039198852948</v>
      </c>
      <c r="D24">
        <v>0.21337073081556901</v>
      </c>
      <c r="E24" t="s">
        <v>16</v>
      </c>
      <c r="F24" s="2">
        <f t="shared" si="1"/>
        <v>6.5849668953302691</v>
      </c>
      <c r="K24" s="1"/>
      <c r="N24" s="1"/>
      <c r="Q24" s="1"/>
    </row>
    <row r="25" spans="1:19" x14ac:dyDescent="0.25">
      <c r="A25" s="1" t="s">
        <v>8</v>
      </c>
      <c r="B25" s="1" t="str">
        <f t="shared" si="0"/>
        <v>AcCoA_48h</v>
      </c>
      <c r="C25">
        <v>1.6281481063073516E-2</v>
      </c>
      <c r="D25">
        <v>1.49010673474028E-2</v>
      </c>
      <c r="E25" t="s">
        <v>18</v>
      </c>
      <c r="F25" s="2">
        <f t="shared" si="1"/>
        <v>1.0926385797398142</v>
      </c>
      <c r="K25" s="1"/>
      <c r="N25" s="1"/>
      <c r="Q25" s="1"/>
    </row>
    <row r="26" spans="1:19" x14ac:dyDescent="0.25">
      <c r="A26" t="s">
        <v>6</v>
      </c>
      <c r="B26" s="1" t="str">
        <f t="shared" si="0"/>
        <v>CoA_48h</v>
      </c>
      <c r="C26">
        <v>4.4663443508564287E-3</v>
      </c>
      <c r="D26">
        <v>3.7193516525996801E-3</v>
      </c>
      <c r="E26" t="s">
        <v>18</v>
      </c>
      <c r="F26" s="2">
        <f t="shared" si="1"/>
        <v>1.2008394924783823</v>
      </c>
      <c r="N26" s="1"/>
      <c r="Q26" s="1"/>
    </row>
    <row r="27" spans="1:19" x14ac:dyDescent="0.25">
      <c r="A27" t="s">
        <v>4</v>
      </c>
      <c r="B27" s="1" t="str">
        <f t="shared" si="0"/>
        <v>DGP_48h</v>
      </c>
      <c r="C27">
        <v>5.2443894226391024E-4</v>
      </c>
      <c r="D27">
        <v>1.65318501206672E-3</v>
      </c>
      <c r="E27" t="s">
        <v>18</v>
      </c>
      <c r="F27" s="2">
        <f t="shared" si="1"/>
        <v>3.1522926290145663</v>
      </c>
      <c r="N27" s="1"/>
      <c r="Q27" s="1"/>
    </row>
    <row r="28" spans="1:19" x14ac:dyDescent="0.25">
      <c r="A28" t="s">
        <v>9</v>
      </c>
      <c r="B28" s="1" t="str">
        <f t="shared" si="0"/>
        <v>F6P_48h</v>
      </c>
      <c r="C28">
        <v>7.4938784941540562E-2</v>
      </c>
      <c r="D28">
        <v>4.6043403797332301E-2</v>
      </c>
      <c r="E28" t="s">
        <v>18</v>
      </c>
      <c r="F28" s="2">
        <f t="shared" si="1"/>
        <v>1.6275683107920538</v>
      </c>
      <c r="N28" s="1"/>
      <c r="Q28" s="1"/>
    </row>
    <row r="29" spans="1:19" x14ac:dyDescent="0.25">
      <c r="A29" t="s">
        <v>13</v>
      </c>
      <c r="B29" s="1" t="str">
        <f t="shared" si="0"/>
        <v>FBP_48h</v>
      </c>
      <c r="C29">
        <v>0.23278412319474184</v>
      </c>
      <c r="D29">
        <v>0.235796125278635</v>
      </c>
      <c r="E29" t="s">
        <v>18</v>
      </c>
      <c r="F29" s="2">
        <f t="shared" si="1"/>
        <v>1.012939035714963</v>
      </c>
      <c r="N29" s="1"/>
      <c r="Q29" s="1"/>
    </row>
    <row r="30" spans="1:19" x14ac:dyDescent="0.25">
      <c r="A30" t="s">
        <v>11</v>
      </c>
      <c r="B30" s="1" t="str">
        <f t="shared" si="0"/>
        <v>G6P_48h</v>
      </c>
      <c r="C30">
        <v>5.5084153583543211E-2</v>
      </c>
      <c r="D30">
        <v>0.107080124936653</v>
      </c>
      <c r="E30" t="s">
        <v>18</v>
      </c>
      <c r="F30" s="2">
        <f t="shared" si="1"/>
        <v>1.9439370121980777</v>
      </c>
      <c r="N30" s="1"/>
      <c r="O30" s="1"/>
      <c r="Q30" s="1"/>
      <c r="S30" s="1"/>
    </row>
    <row r="31" spans="1:19" x14ac:dyDescent="0.25">
      <c r="A31" t="s">
        <v>7</v>
      </c>
      <c r="B31" s="1" t="str">
        <f t="shared" si="0"/>
        <v>GAP_48h</v>
      </c>
      <c r="C31">
        <v>4.8530325442737741E-2</v>
      </c>
      <c r="D31">
        <v>4.58337783359552E-2</v>
      </c>
      <c r="E31" t="s">
        <v>18</v>
      </c>
      <c r="F31" s="2">
        <f t="shared" si="1"/>
        <v>1.058833183836978</v>
      </c>
    </row>
    <row r="32" spans="1:19" x14ac:dyDescent="0.25">
      <c r="A32" t="s">
        <v>10</v>
      </c>
      <c r="B32" s="1" t="str">
        <f t="shared" si="0"/>
        <v>NAD_48h</v>
      </c>
      <c r="C32">
        <v>7.1776578820075584E-2</v>
      </c>
      <c r="D32">
        <v>0.16770194653939699</v>
      </c>
      <c r="E32" t="s">
        <v>18</v>
      </c>
      <c r="F32" s="2">
        <f t="shared" si="1"/>
        <v>2.3364438553108013</v>
      </c>
    </row>
    <row r="33" spans="1:6" x14ac:dyDescent="0.25">
      <c r="A33" s="1" t="s">
        <v>5</v>
      </c>
      <c r="B33" s="1" t="str">
        <f t="shared" si="0"/>
        <v>NADH_48h</v>
      </c>
      <c r="C33">
        <v>5.7606726290367789E-2</v>
      </c>
      <c r="D33">
        <v>2.1332102460617602E-2</v>
      </c>
      <c r="E33" t="s">
        <v>18</v>
      </c>
      <c r="F33" s="2">
        <f t="shared" si="1"/>
        <v>2.7004711043704583</v>
      </c>
    </row>
    <row r="34" spans="1:6" x14ac:dyDescent="0.25">
      <c r="A34" t="s">
        <v>14</v>
      </c>
      <c r="B34" s="1" t="str">
        <f t="shared" si="0"/>
        <v>PEP_48h</v>
      </c>
      <c r="C34">
        <v>0.48409622104048006</v>
      </c>
      <c r="D34">
        <v>0.42458464142795299</v>
      </c>
      <c r="E34" t="s">
        <v>18</v>
      </c>
      <c r="F34" s="2">
        <f t="shared" si="1"/>
        <v>1.1401642306522892</v>
      </c>
    </row>
    <row r="35" spans="1:6" x14ac:dyDescent="0.25">
      <c r="A35" t="s">
        <v>12</v>
      </c>
      <c r="B35" s="1" t="str">
        <f t="shared" si="0"/>
        <v>PYR_48h</v>
      </c>
      <c r="C35" s="1">
        <v>0.92847085188932543</v>
      </c>
      <c r="D35">
        <v>0.241760449551081</v>
      </c>
      <c r="E35" t="s">
        <v>18</v>
      </c>
      <c r="F35" s="2">
        <f t="shared" si="1"/>
        <v>3.8404579972174115</v>
      </c>
    </row>
    <row r="37" spans="1:6" x14ac:dyDescent="0.25">
      <c r="D37" s="3" t="s">
        <v>32</v>
      </c>
      <c r="F37" s="4">
        <f>AVERAGE(F3,F3:F4,F6:F15,F17:F26,F28:F35)</f>
        <v>1.9833395208360045</v>
      </c>
    </row>
    <row r="38" spans="1:6" x14ac:dyDescent="0.25">
      <c r="A38" t="s">
        <v>33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F168D-8D6F-4F3E-8DD3-9D35EBA10588}">
  <dimension ref="A1:N20"/>
  <sheetViews>
    <sheetView tabSelected="1" workbookViewId="0">
      <selection activeCell="I37" sqref="I37"/>
    </sheetView>
  </sheetViews>
  <sheetFormatPr defaultRowHeight="15" x14ac:dyDescent="0.25"/>
  <sheetData>
    <row r="1" spans="1:14" x14ac:dyDescent="0.25">
      <c r="A1" t="s">
        <v>31</v>
      </c>
    </row>
    <row r="2" spans="1:14" s="3" customFormat="1" x14ac:dyDescent="0.25">
      <c r="A2" s="3" t="s">
        <v>30</v>
      </c>
      <c r="B2" s="3" t="s">
        <v>0</v>
      </c>
      <c r="C2" s="3" t="s">
        <v>1</v>
      </c>
      <c r="D2" s="3" t="s">
        <v>20</v>
      </c>
    </row>
    <row r="3" spans="1:14" x14ac:dyDescent="0.25">
      <c r="A3" t="s">
        <v>21</v>
      </c>
      <c r="C3">
        <v>0.477968399627197</v>
      </c>
      <c r="L3" s="1"/>
      <c r="N3" s="1"/>
    </row>
    <row r="4" spans="1:14" x14ac:dyDescent="0.25">
      <c r="A4" t="s">
        <v>24</v>
      </c>
      <c r="C4">
        <v>0.77708836076298504</v>
      </c>
      <c r="L4" s="1"/>
      <c r="N4" s="1"/>
    </row>
    <row r="5" spans="1:14" x14ac:dyDescent="0.25">
      <c r="A5" t="s">
        <v>27</v>
      </c>
      <c r="C5">
        <v>0.17884843849140999</v>
      </c>
      <c r="L5" s="1"/>
    </row>
    <row r="6" spans="1:14" x14ac:dyDescent="0.25">
      <c r="A6" t="s">
        <v>22</v>
      </c>
      <c r="B6">
        <v>0.22151254831292869</v>
      </c>
      <c r="C6">
        <v>0.29856706618775702</v>
      </c>
      <c r="D6">
        <f t="shared" ref="D6:D11" si="0">10^ABS(LOG(C6)-LOG(B6))</f>
        <v>1.3478562206145277</v>
      </c>
      <c r="L6" s="1"/>
      <c r="N6" s="1"/>
    </row>
    <row r="7" spans="1:14" x14ac:dyDescent="0.25">
      <c r="A7" t="s">
        <v>25</v>
      </c>
      <c r="B7">
        <v>0.1184044541573305</v>
      </c>
      <c r="C7">
        <v>0.46087958140172702</v>
      </c>
      <c r="D7">
        <f t="shared" si="0"/>
        <v>3.8924176010247979</v>
      </c>
      <c r="I7" s="1"/>
      <c r="L7" s="1"/>
    </row>
    <row r="8" spans="1:14" x14ac:dyDescent="0.25">
      <c r="A8" t="s">
        <v>28</v>
      </c>
      <c r="B8">
        <v>0.32462064246852662</v>
      </c>
      <c r="C8">
        <v>0.136254550973787</v>
      </c>
      <c r="D8">
        <f t="shared" si="0"/>
        <v>2.3824572474718884</v>
      </c>
    </row>
    <row r="9" spans="1:14" x14ac:dyDescent="0.25">
      <c r="A9" t="s">
        <v>23</v>
      </c>
      <c r="B9">
        <v>0.23264893690131397</v>
      </c>
      <c r="C9">
        <v>0.490433802027749</v>
      </c>
      <c r="D9">
        <f t="shared" si="0"/>
        <v>2.1080423085525783</v>
      </c>
      <c r="I9" s="1"/>
      <c r="L9" s="1"/>
    </row>
    <row r="10" spans="1:14" x14ac:dyDescent="0.25">
      <c r="A10" t="s">
        <v>26</v>
      </c>
      <c r="B10">
        <v>0.38864087531952102</v>
      </c>
      <c r="C10">
        <v>0.85116189455236801</v>
      </c>
      <c r="D10">
        <f t="shared" si="0"/>
        <v>2.1900987482404815</v>
      </c>
      <c r="I10" s="1"/>
      <c r="L10" s="1"/>
    </row>
    <row r="11" spans="1:14" x14ac:dyDescent="0.25">
      <c r="A11" t="s">
        <v>29</v>
      </c>
      <c r="B11">
        <v>7.665699848310692E-2</v>
      </c>
      <c r="C11">
        <v>0.12970570950313101</v>
      </c>
      <c r="D11">
        <f t="shared" si="0"/>
        <v>1.6920269782244939</v>
      </c>
      <c r="I11" s="1"/>
      <c r="L11" s="1"/>
    </row>
    <row r="13" spans="1:14" x14ac:dyDescent="0.25">
      <c r="B13" s="3" t="s">
        <v>32</v>
      </c>
      <c r="C13" s="3"/>
      <c r="D13" s="3">
        <f>AVERAGE(D6:D11)</f>
        <v>2.2688165173547947</v>
      </c>
    </row>
    <row r="19" spans="14:14" x14ac:dyDescent="0.25">
      <c r="N19" s="1"/>
    </row>
    <row r="20" spans="14:14" x14ac:dyDescent="0.25">
      <c r="N20" s="1"/>
    </row>
  </sheetData>
  <sortState xmlns:xlrd2="http://schemas.microsoft.com/office/spreadsheetml/2017/richdata2" ref="A3:N11">
    <sortCondition descending="1" ref="A3:A1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Concentrations</vt:lpstr>
      <vt:lpstr>Fluxes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Niels Zondervan</dc:creator>
  <cp:lastModifiedBy>Niels Zondervan</cp:lastModifiedBy>
  <dcterms:created xsi:type="dcterms:W3CDTF">2015-06-05T18:17:20Z</dcterms:created>
  <dcterms:modified xsi:type="dcterms:W3CDTF">2019-11-10T14:11:33Z</dcterms:modified>
</cp:coreProperties>
</file>