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" windowWidth="23835" windowHeight="12270" activeTab="5"/>
  </bookViews>
  <sheets>
    <sheet name="amino acid scheme" sheetId="1" r:id="rId1"/>
    <sheet name="other media components" sheetId="2" r:id="rId2"/>
    <sheet name="Pyogenes exp 1" sheetId="3" r:id="rId3"/>
    <sheet name="pyogenes exp2" sheetId="4" r:id="rId4"/>
    <sheet name="pyogenes exp3" sheetId="6" r:id="rId5"/>
    <sheet name="combined exps final OD" sheetId="5" r:id="rId6"/>
    <sheet name="ser_gly validation" sheetId="8" r:id="rId7"/>
    <sheet name="filipe media validation" sheetId="9" r:id="rId8"/>
    <sheet name="comparison others" sheetId="7" r:id="rId9"/>
  </sheets>
  <calcPr calcId="145621" concurrentCalc="0"/>
</workbook>
</file>

<file path=xl/calcChain.xml><?xml version="1.0" encoding="utf-8"?>
<calcChain xmlns="http://schemas.openxmlformats.org/spreadsheetml/2006/main">
  <c r="P19" i="9" l="1"/>
  <c r="P20" i="9"/>
  <c r="P21" i="9"/>
  <c r="P22" i="9"/>
  <c r="P23" i="9"/>
  <c r="P18" i="9"/>
  <c r="G24" i="8"/>
  <c r="D24" i="8"/>
  <c r="G20" i="8"/>
  <c r="D20" i="8"/>
  <c r="E17" i="8"/>
  <c r="F19" i="9"/>
  <c r="F20" i="9"/>
  <c r="F21" i="9"/>
  <c r="F22" i="9"/>
  <c r="F23" i="9"/>
  <c r="F18" i="9"/>
  <c r="I13" i="6"/>
  <c r="I14" i="6"/>
  <c r="I15" i="6"/>
  <c r="I16" i="6"/>
  <c r="I17" i="6"/>
  <c r="I18" i="6"/>
  <c r="I19" i="6"/>
  <c r="I20" i="6"/>
  <c r="I21" i="6"/>
  <c r="I22" i="6"/>
  <c r="I23" i="6"/>
  <c r="I24" i="6"/>
  <c r="I25" i="6"/>
  <c r="I26" i="6"/>
  <c r="I27" i="6"/>
  <c r="I28" i="6"/>
  <c r="I29" i="6"/>
  <c r="I30" i="6"/>
  <c r="I31" i="6"/>
  <c r="I32" i="6"/>
  <c r="I33" i="6"/>
  <c r="I34" i="6"/>
  <c r="I35" i="6"/>
  <c r="I36" i="6"/>
  <c r="I37" i="6"/>
  <c r="I38" i="6"/>
  <c r="I39" i="6"/>
  <c r="I12" i="6"/>
  <c r="F6" i="5"/>
  <c r="F7" i="5"/>
  <c r="F8" i="5"/>
  <c r="F9" i="5"/>
  <c r="F10" i="5"/>
  <c r="F11" i="5"/>
  <c r="F12" i="5"/>
  <c r="F13" i="5"/>
  <c r="F14" i="5"/>
  <c r="F15" i="5"/>
  <c r="F16" i="5"/>
  <c r="F17" i="5"/>
  <c r="F18" i="5"/>
  <c r="F19" i="5"/>
  <c r="F20" i="5"/>
  <c r="F21" i="5"/>
  <c r="F22" i="5"/>
  <c r="F23" i="5"/>
  <c r="F24" i="5"/>
  <c r="F25" i="5"/>
  <c r="F26" i="5"/>
  <c r="F27" i="5"/>
  <c r="F28" i="5"/>
  <c r="F29" i="5"/>
  <c r="F30" i="5"/>
  <c r="F31" i="5"/>
  <c r="F32" i="5"/>
  <c r="F5" i="5"/>
  <c r="G6" i="5"/>
  <c r="G7" i="5"/>
  <c r="G8" i="5"/>
  <c r="G9" i="5"/>
  <c r="G10" i="5"/>
  <c r="G11" i="5"/>
  <c r="G12" i="5"/>
  <c r="G13" i="5"/>
  <c r="G14" i="5"/>
  <c r="G15" i="5"/>
  <c r="G16" i="5"/>
  <c r="G17" i="5"/>
  <c r="G18" i="5"/>
  <c r="G19" i="5"/>
  <c r="G20" i="5"/>
  <c r="G21" i="5"/>
  <c r="G22" i="5"/>
  <c r="G23" i="5"/>
  <c r="G24" i="5"/>
  <c r="G25" i="5"/>
  <c r="G26" i="5"/>
  <c r="G27" i="5"/>
  <c r="G28" i="5"/>
  <c r="G29" i="5"/>
  <c r="G30" i="5"/>
  <c r="G31" i="5"/>
  <c r="G32" i="5"/>
  <c r="G5" i="5"/>
  <c r="K12" i="4"/>
  <c r="K13" i="4"/>
  <c r="K14" i="4"/>
  <c r="K15" i="4"/>
  <c r="K16" i="4"/>
  <c r="K17" i="4"/>
  <c r="K18" i="4"/>
  <c r="K19" i="4"/>
  <c r="K20" i="4"/>
  <c r="K21" i="4"/>
  <c r="K22" i="4"/>
  <c r="K23" i="4"/>
  <c r="K24" i="4"/>
  <c r="K25" i="4"/>
  <c r="K26" i="4"/>
  <c r="K27" i="4"/>
  <c r="K28" i="4"/>
  <c r="K29" i="4"/>
  <c r="K30" i="4"/>
  <c r="K31" i="4"/>
  <c r="K32" i="4"/>
  <c r="K33" i="4"/>
  <c r="K34" i="4"/>
  <c r="K35" i="4"/>
  <c r="K36" i="4"/>
  <c r="K37" i="4"/>
  <c r="K38" i="4"/>
  <c r="K11" i="4"/>
  <c r="K12" i="3"/>
  <c r="K13" i="3"/>
  <c r="K14" i="3"/>
  <c r="K15" i="3"/>
  <c r="K16" i="3"/>
  <c r="K17" i="3"/>
  <c r="K18" i="3"/>
  <c r="K19" i="3"/>
  <c r="K20" i="3"/>
  <c r="K21" i="3"/>
  <c r="K22" i="3"/>
  <c r="K23" i="3"/>
  <c r="K24" i="3"/>
  <c r="K25" i="3"/>
  <c r="K26" i="3"/>
  <c r="K27" i="3"/>
  <c r="K28" i="3"/>
  <c r="K29" i="3"/>
  <c r="K30" i="3"/>
  <c r="K31" i="3"/>
  <c r="K32" i="3"/>
  <c r="K33" i="3"/>
  <c r="K34" i="3"/>
  <c r="K35" i="3"/>
  <c r="K36" i="3"/>
  <c r="K37" i="3"/>
  <c r="K38" i="3"/>
  <c r="K11" i="3"/>
  <c r="J12" i="3"/>
  <c r="J13" i="3"/>
  <c r="J14" i="3"/>
  <c r="J15" i="3"/>
  <c r="J16" i="3"/>
  <c r="J17" i="3"/>
  <c r="J18" i="3"/>
  <c r="J19" i="3"/>
  <c r="J20" i="3"/>
  <c r="J21" i="3"/>
  <c r="J22" i="3"/>
  <c r="J23" i="3"/>
  <c r="J24" i="3"/>
  <c r="J25" i="3"/>
  <c r="J26" i="3"/>
  <c r="J27" i="3"/>
  <c r="J28" i="3"/>
  <c r="J29" i="3"/>
  <c r="J30" i="3"/>
  <c r="J31" i="3"/>
  <c r="J32" i="3"/>
  <c r="J33" i="3"/>
  <c r="J34" i="3"/>
  <c r="J35" i="3"/>
  <c r="J36" i="3"/>
  <c r="J37" i="3"/>
  <c r="J38" i="3"/>
  <c r="J11" i="3"/>
  <c r="AA33" i="1"/>
  <c r="AB33" i="1"/>
  <c r="AC33" i="1"/>
  <c r="AD33" i="1"/>
  <c r="AE33" i="1"/>
  <c r="Z33" i="1"/>
  <c r="AG7" i="1"/>
  <c r="H8" i="2"/>
  <c r="AE34" i="1"/>
  <c r="C33" i="1"/>
  <c r="D33" i="1"/>
  <c r="E33" i="1"/>
  <c r="F33" i="1"/>
  <c r="G33" i="1"/>
  <c r="I33" i="1"/>
  <c r="J33" i="1"/>
  <c r="K33" i="1"/>
  <c r="L33" i="1"/>
  <c r="N33" i="1"/>
  <c r="O33" i="1"/>
  <c r="P33" i="1"/>
  <c r="Q33" i="1"/>
  <c r="R33" i="1"/>
  <c r="S33" i="1"/>
  <c r="T33" i="1"/>
  <c r="U33" i="1"/>
  <c r="V33" i="1"/>
  <c r="W33" i="1"/>
  <c r="X33" i="1"/>
  <c r="B33" i="1"/>
  <c r="AG33" i="1"/>
  <c r="AG32" i="1"/>
  <c r="AG31" i="1"/>
  <c r="AG30" i="1"/>
  <c r="AG29" i="1"/>
  <c r="AG28" i="1"/>
  <c r="AG27" i="1"/>
  <c r="AG26" i="1"/>
  <c r="AG25" i="1"/>
  <c r="AG22" i="1"/>
  <c r="AG24" i="1"/>
  <c r="AG23" i="1"/>
  <c r="AG21" i="1"/>
  <c r="AG20" i="1"/>
  <c r="AG19" i="1"/>
  <c r="AG18" i="1"/>
  <c r="AG17" i="1"/>
  <c r="AG16" i="1"/>
  <c r="AG15" i="1"/>
  <c r="AG14" i="1"/>
  <c r="AG13" i="1"/>
  <c r="AG12" i="1"/>
  <c r="AG11" i="1"/>
  <c r="AG10" i="1"/>
  <c r="AG9" i="1"/>
  <c r="AG8" i="1"/>
  <c r="AG6" i="1"/>
  <c r="AG5" i="1"/>
  <c r="Z34" i="1"/>
  <c r="AA34" i="1"/>
  <c r="AB34" i="1"/>
  <c r="AC34" i="1"/>
  <c r="AD34" i="1"/>
  <c r="C34" i="1"/>
  <c r="D34" i="1"/>
  <c r="E34" i="1"/>
  <c r="F34" i="1"/>
  <c r="G34" i="1"/>
  <c r="H34" i="1"/>
  <c r="I34" i="1"/>
  <c r="J34" i="1"/>
  <c r="K34" i="1"/>
  <c r="L34" i="1"/>
  <c r="N34" i="1"/>
  <c r="O34" i="1"/>
  <c r="P34" i="1"/>
  <c r="Q34" i="1"/>
  <c r="R34" i="1"/>
  <c r="S34" i="1"/>
  <c r="T34" i="1"/>
  <c r="U34" i="1"/>
  <c r="V34" i="1"/>
  <c r="W34" i="1"/>
  <c r="X34" i="1"/>
  <c r="B34" i="1"/>
  <c r="AG34" i="1"/>
</calcChain>
</file>

<file path=xl/comments1.xml><?xml version="1.0" encoding="utf-8"?>
<comments xmlns="http://schemas.openxmlformats.org/spreadsheetml/2006/main">
  <authors>
    <author>Filipe Santos</author>
  </authors>
  <commentList>
    <comment ref="A16" authorId="0">
      <text>
        <r>
          <rPr>
            <b/>
            <sz val="9"/>
            <color indexed="81"/>
            <rFont val="Calibri"/>
            <family val="2"/>
          </rPr>
          <t>Filipe Santos:</t>
        </r>
        <r>
          <rPr>
            <sz val="9"/>
            <color indexed="81"/>
            <rFont val="Calibri"/>
            <family val="2"/>
          </rPr>
          <t xml:space="preserve">
Dissolved in 0.3 M HCl according to notes from previous experimentalists in SYSMO-LAB1
</t>
        </r>
      </text>
    </comment>
    <comment ref="M17" authorId="0">
      <text>
        <r>
          <rPr>
            <b/>
            <sz val="9"/>
            <color indexed="81"/>
            <rFont val="Calibri"/>
            <family val="2"/>
          </rPr>
          <t>Filipe Santos:</t>
        </r>
        <r>
          <rPr>
            <sz val="9"/>
            <color indexed="81"/>
            <rFont val="Calibri"/>
            <family val="2"/>
          </rPr>
          <t xml:space="preserve">
Guanine was provided as guanine-HCl (Sigma G-6263) but this product has been discontinued. Amount added in stock has been adjusted based on MW of new proposed source.</t>
        </r>
      </text>
    </comment>
  </commentList>
</comments>
</file>

<file path=xl/sharedStrings.xml><?xml version="1.0" encoding="utf-8"?>
<sst xmlns="http://schemas.openxmlformats.org/spreadsheetml/2006/main" count="758" uniqueCount="317">
  <si>
    <t>CDM</t>
  </si>
  <si>
    <t>CDM1</t>
  </si>
  <si>
    <t>CDM2</t>
  </si>
  <si>
    <t>CDM3</t>
  </si>
  <si>
    <t>CDM4</t>
  </si>
  <si>
    <t>CDM5</t>
  </si>
  <si>
    <t>CDM6</t>
  </si>
  <si>
    <t>CDM7</t>
  </si>
  <si>
    <t>CDM8</t>
  </si>
  <si>
    <t>CDM9</t>
  </si>
  <si>
    <t>CDM10</t>
  </si>
  <si>
    <t>CDM11</t>
  </si>
  <si>
    <t>CDM12</t>
  </si>
  <si>
    <t>CDM13</t>
  </si>
  <si>
    <t>CDM14</t>
  </si>
  <si>
    <t>CDM15</t>
  </si>
  <si>
    <t>CDM16</t>
  </si>
  <si>
    <t>CDM17</t>
  </si>
  <si>
    <t>CDM18</t>
  </si>
  <si>
    <t>CDM19</t>
  </si>
  <si>
    <t>CDM20</t>
  </si>
  <si>
    <t>ala</t>
  </si>
  <si>
    <t>arg</t>
  </si>
  <si>
    <t>asn</t>
  </si>
  <si>
    <t>asp</t>
  </si>
  <si>
    <t>cys</t>
  </si>
  <si>
    <t>glu</t>
  </si>
  <si>
    <t>gln</t>
  </si>
  <si>
    <t>gly</t>
  </si>
  <si>
    <t>his</t>
  </si>
  <si>
    <t>ile</t>
  </si>
  <si>
    <t>leu</t>
  </si>
  <si>
    <t>lys</t>
  </si>
  <si>
    <t>met</t>
  </si>
  <si>
    <t>phe</t>
  </si>
  <si>
    <t>pro</t>
  </si>
  <si>
    <t>ser</t>
  </si>
  <si>
    <t>thr</t>
  </si>
  <si>
    <t>try</t>
  </si>
  <si>
    <t>tyr</t>
  </si>
  <si>
    <t>val</t>
  </si>
  <si>
    <t>Sums</t>
  </si>
  <si>
    <t>Basal Solution 2*</t>
  </si>
  <si>
    <t>100*vitamin solution</t>
  </si>
  <si>
    <t>100*metal solution</t>
  </si>
  <si>
    <t>alanine*100</t>
  </si>
  <si>
    <t>arginine*100</t>
  </si>
  <si>
    <t>asparagine*100</t>
  </si>
  <si>
    <t>aspartic acid*10</t>
  </si>
  <si>
    <t>cysteïne-HCl*100</t>
  </si>
  <si>
    <t>cystine*40</t>
  </si>
  <si>
    <t>glutamate*10</t>
  </si>
  <si>
    <t>glutamine*100</t>
  </si>
  <si>
    <t>glycine*100</t>
  </si>
  <si>
    <t>histidine*100</t>
  </si>
  <si>
    <t>isoleucine*100</t>
  </si>
  <si>
    <t>leucine*25</t>
  </si>
  <si>
    <t>lysine*100</t>
  </si>
  <si>
    <t>methionine*100</t>
  </si>
  <si>
    <t>phenylalanine*50</t>
  </si>
  <si>
    <t>proline*100</t>
  </si>
  <si>
    <t>serine*100</t>
  </si>
  <si>
    <t>threonine*100</t>
  </si>
  <si>
    <t>tryptophane*100</t>
  </si>
  <si>
    <t>tyrosine*100</t>
  </si>
  <si>
    <t>valine*100</t>
  </si>
  <si>
    <t>2.5M NaOH</t>
  </si>
  <si>
    <t>2M HCl</t>
  </si>
  <si>
    <t>water</t>
  </si>
  <si>
    <t>pH adjust</t>
  </si>
  <si>
    <t>Total</t>
  </si>
  <si>
    <t>all amino acids</t>
  </si>
  <si>
    <t>CDM21</t>
  </si>
  <si>
    <t>cyn</t>
  </si>
  <si>
    <t>CDM22</t>
  </si>
  <si>
    <t>CDM23</t>
  </si>
  <si>
    <t>CDM24</t>
  </si>
  <si>
    <t>cys/cyn</t>
  </si>
  <si>
    <t>CDM25</t>
  </si>
  <si>
    <t>CDM26</t>
  </si>
  <si>
    <t>cys/cyn/ser</t>
  </si>
  <si>
    <t>asn/asp</t>
  </si>
  <si>
    <t>gly/ser</t>
  </si>
  <si>
    <t>gln/glu</t>
  </si>
  <si>
    <t>CDM27</t>
  </si>
  <si>
    <t>no AA</t>
  </si>
  <si>
    <t>stock</t>
  </si>
  <si>
    <t>Solvent</t>
  </si>
  <si>
    <t>Fold-concentration (x)</t>
  </si>
  <si>
    <t>Compound</t>
  </si>
  <si>
    <t>MW (mg/mmol)</t>
  </si>
  <si>
    <t>CAS</t>
  </si>
  <si>
    <t>Stock (g/L)</t>
  </si>
  <si>
    <t>Final (mg/L)</t>
  </si>
  <si>
    <t>Final (mM)</t>
  </si>
  <si>
    <t>UR</t>
  </si>
  <si>
    <t>formula / syn</t>
  </si>
  <si>
    <t>note</t>
  </si>
  <si>
    <t>Ams</t>
  </si>
  <si>
    <t>UvA number !</t>
  </si>
  <si>
    <t>Adenine</t>
  </si>
  <si>
    <t>73-24-5</t>
  </si>
  <si>
    <t>Sigma A-2786</t>
  </si>
  <si>
    <t>A14</t>
  </si>
  <si>
    <t>Guanine</t>
  </si>
  <si>
    <t>73-40-5</t>
  </si>
  <si>
    <t>Sigma G-11950</t>
  </si>
  <si>
    <t>G134</t>
  </si>
  <si>
    <t>Uracil</t>
  </si>
  <si>
    <t>66-22-8</t>
  </si>
  <si>
    <t>Sigma U-1128</t>
  </si>
  <si>
    <t>U6</t>
  </si>
  <si>
    <t>xanthine</t>
  </si>
  <si>
    <t xml:space="preserve">69-89-6 </t>
  </si>
  <si>
    <t>Sigma X-7375</t>
  </si>
  <si>
    <t>X7</t>
  </si>
  <si>
    <t>PCA buffer</t>
  </si>
  <si>
    <t>K2HPO4</t>
  </si>
  <si>
    <t>7758-11-4</t>
  </si>
  <si>
    <t>Roth P749</t>
  </si>
  <si>
    <t>Potassium phosphate dibasic</t>
  </si>
  <si>
    <t>Merck 1.05104 / Sigma P3786</t>
  </si>
  <si>
    <t>K70</t>
  </si>
  <si>
    <t>KH2PO4</t>
  </si>
  <si>
    <t xml:space="preserve">7778-77-0 </t>
  </si>
  <si>
    <t>Merck 1.04873</t>
  </si>
  <si>
    <t xml:space="preserve">Potassium phosphate monobasic </t>
  </si>
  <si>
    <t>Merck 1.04873 / Sigma P5655</t>
  </si>
  <si>
    <t>K74</t>
  </si>
  <si>
    <t>NH3 citrate</t>
  </si>
  <si>
    <t>3458-72-8</t>
  </si>
  <si>
    <t>Sigma A-1332</t>
  </si>
  <si>
    <t>NH3 citrate tribasic</t>
  </si>
  <si>
    <t>A97</t>
  </si>
  <si>
    <t>Na-acetate</t>
  </si>
  <si>
    <t xml:space="preserve">127-09-3 </t>
  </si>
  <si>
    <t>Merck 1.06268</t>
  </si>
  <si>
    <t>Sodium acetate anhydrous</t>
  </si>
  <si>
    <t>Merck 1.06268 / Sigma S2889</t>
  </si>
  <si>
    <t>N21</t>
  </si>
  <si>
    <t>Na bicarbonate</t>
  </si>
  <si>
    <t xml:space="preserve">144-55-8 </t>
  </si>
  <si>
    <t>Merck 1.06329</t>
  </si>
  <si>
    <t>Na H carbonate</t>
  </si>
  <si>
    <t>dissolve in NaOH to make sure CO2 stays in solution</t>
  </si>
  <si>
    <t>Sigma S5761</t>
  </si>
  <si>
    <t>N24</t>
  </si>
  <si>
    <t>alternative sugar</t>
  </si>
  <si>
    <t>glucose monohydrate</t>
  </si>
  <si>
    <t xml:space="preserve">14431-43-7 </t>
  </si>
  <si>
    <t>D-(+)-Glucose monohydrate</t>
  </si>
  <si>
    <t>49159 Fluka</t>
  </si>
  <si>
    <t>vitamin</t>
  </si>
  <si>
    <t>ascorbate</t>
  </si>
  <si>
    <t>50-81-7</t>
  </si>
  <si>
    <t>A5960</t>
  </si>
  <si>
    <t>L-ascorbic acid, Vitamin C</t>
  </si>
  <si>
    <t>A212</t>
  </si>
  <si>
    <t>according to protocols</t>
  </si>
  <si>
    <t>2 M HCl</t>
  </si>
  <si>
    <t>AGU mix 50*</t>
  </si>
  <si>
    <t>agu</t>
  </si>
  <si>
    <t>Basal Solution 4*</t>
  </si>
  <si>
    <t>hydroxide</t>
  </si>
  <si>
    <t>0.6 M NaOH</t>
  </si>
  <si>
    <t>hydroxide (xanth HCO3)</t>
  </si>
  <si>
    <t>hydroxide 20*</t>
  </si>
  <si>
    <t>Streptococcus pyogenes precultured in THY-medium (2 x 10 ml)</t>
  </si>
  <si>
    <t>washed in PBS (2x)</t>
  </si>
  <si>
    <t>resuspended in 10 ml PBS (final OD 2.0)</t>
  </si>
  <si>
    <t>100 ul of S. pyogenes in PBS used to inoculate 3 ml of the different CDM media</t>
  </si>
  <si>
    <t>grown at 37oC in 15 ml standing tubes</t>
  </si>
  <si>
    <t>CDM complete</t>
  </si>
  <si>
    <t>CDM 1</t>
  </si>
  <si>
    <t>CDM 2</t>
  </si>
  <si>
    <t>CDM 3</t>
  </si>
  <si>
    <t>CDM 4</t>
  </si>
  <si>
    <t>CDM 5</t>
  </si>
  <si>
    <t>CDM 6</t>
  </si>
  <si>
    <t>CDM 7</t>
  </si>
  <si>
    <t>CDM 8</t>
  </si>
  <si>
    <t>CDM 9</t>
  </si>
  <si>
    <t>CDM 10</t>
  </si>
  <si>
    <t>CDM 11</t>
  </si>
  <si>
    <t>CDM 12</t>
  </si>
  <si>
    <t>CDM 13</t>
  </si>
  <si>
    <t>CDM 14</t>
  </si>
  <si>
    <t>CDM 15</t>
  </si>
  <si>
    <t>CDM 16</t>
  </si>
  <si>
    <t>CDM 17</t>
  </si>
  <si>
    <t>CDM 18</t>
  </si>
  <si>
    <t>CDM 19</t>
  </si>
  <si>
    <t>CDM 20</t>
  </si>
  <si>
    <t>CDM 21</t>
  </si>
  <si>
    <t>CDM 22</t>
  </si>
  <si>
    <t>CDM 23</t>
  </si>
  <si>
    <t>CDM 24</t>
  </si>
  <si>
    <t>CDM 25</t>
  </si>
  <si>
    <t>CDM 26</t>
  </si>
  <si>
    <t>CDM 27</t>
  </si>
  <si>
    <t>omission</t>
  </si>
  <si>
    <t>glu/gln</t>
  </si>
  <si>
    <t>full medium</t>
  </si>
  <si>
    <t>no amino acids</t>
  </si>
  <si>
    <t>OD600 @ 19 hours</t>
  </si>
  <si>
    <t>OD measured in 5x dilutions (200 ul culture, 800 ul PBS)</t>
  </si>
  <si>
    <t>OD 600 @ 24 hours</t>
  </si>
  <si>
    <t>OD600 @ x hours</t>
  </si>
  <si>
    <t>measured value (5x diluted !)</t>
  </si>
  <si>
    <t>OD600 corrected for dilution</t>
  </si>
  <si>
    <t>OD600 @ 24 hours</t>
  </si>
  <si>
    <t>inoculated on May 15th 2012</t>
  </si>
  <si>
    <t>133 ul of S. pyogenes in PBS used to inoculate 3 ml of the different CDM media</t>
  </si>
  <si>
    <t>resuspended in 10 ml PBS (final OD 1,5)</t>
  </si>
  <si>
    <t>inoculated on May 16th 2012</t>
  </si>
  <si>
    <t>OD600 @ 26 hours</t>
  </si>
  <si>
    <t>wrong measurement</t>
  </si>
  <si>
    <t>1st exp</t>
  </si>
  <si>
    <t>2nd exp</t>
  </si>
  <si>
    <t>3th exp</t>
  </si>
  <si>
    <t>inoculated on May 17th 2012</t>
  </si>
  <si>
    <t>resuspended in 7 ml PBS (final OD 5,0)</t>
  </si>
  <si>
    <t>40 ul of S. pyogenes in PBS used to inoculate 3 ml of the different CDM media</t>
  </si>
  <si>
    <t>st. dev.</t>
  </si>
  <si>
    <t>pH @ 24 hours</t>
  </si>
  <si>
    <t>OD corrected for dilution</t>
  </si>
  <si>
    <t>OD @ 24 hours</t>
  </si>
  <si>
    <t>Streptococcus pyogenes precultured in THY-medium</t>
  </si>
  <si>
    <t>3 separate growth experiments performed on 3 consecutive days</t>
  </si>
  <si>
    <t>resuspended in PBS</t>
  </si>
  <si>
    <t>grown at 37oC in closed 15 ml standing tubes</t>
  </si>
  <si>
    <t>final OD measured (final OD was reached in all cultures at &lt;24 hours after inoculation)</t>
  </si>
  <si>
    <t>Medium preparation  (all separate media are prepared using the same stock solutions)</t>
  </si>
  <si>
    <t>S. pyogenes in PBS used to inoculate 3 ml of the different CDM media (inoculated with start-OD600 approx 0.075-0.1)</t>
  </si>
  <si>
    <t xml:space="preserve">total amount </t>
  </si>
  <si>
    <t>Essential amino acids acc. to</t>
  </si>
  <si>
    <t>Slade etal.
1951</t>
  </si>
  <si>
    <t>Genomic model</t>
  </si>
  <si>
    <t>major disagreements</t>
  </si>
  <si>
    <t xml:space="preserve">Ala </t>
  </si>
  <si>
    <t>n</t>
  </si>
  <si>
    <t>y</t>
  </si>
  <si>
    <t xml:space="preserve">Arg </t>
  </si>
  <si>
    <t xml:space="preserve">Asn </t>
  </si>
  <si>
    <t xml:space="preserve">Asp </t>
  </si>
  <si>
    <t xml:space="preserve">Cys </t>
  </si>
  <si>
    <t xml:space="preserve">Gln </t>
  </si>
  <si>
    <t xml:space="preserve">Glu </t>
  </si>
  <si>
    <t xml:space="preserve">Gly </t>
  </si>
  <si>
    <t xml:space="preserve">His </t>
  </si>
  <si>
    <t xml:space="preserve">Ile </t>
  </si>
  <si>
    <t xml:space="preserve">Leu </t>
  </si>
  <si>
    <t xml:space="preserve">Lys </t>
  </si>
  <si>
    <t xml:space="preserve">Met </t>
  </si>
  <si>
    <t xml:space="preserve">Phe </t>
  </si>
  <si>
    <t xml:space="preserve">Pro </t>
  </si>
  <si>
    <t xml:space="preserve">Ser </t>
  </si>
  <si>
    <t xml:space="preserve">Thr </t>
  </si>
  <si>
    <t xml:space="preserve">Trp </t>
  </si>
  <si>
    <t xml:space="preserve">Tyr </t>
  </si>
  <si>
    <t xml:space="preserve">Val </t>
  </si>
  <si>
    <t>CDM growth Rostock</t>
  </si>
  <si>
    <t>CDM growth Amsterdam             (Koen van Grinsven)</t>
  </si>
  <si>
    <t>average OD600</t>
  </si>
  <si>
    <t>Streptococcus pyogenes is very sensitive to low pH !</t>
  </si>
  <si>
    <t>Since final pH in CDM - serine after pyogenes growth (OD 0.5-0.6) is approx. 6.0 (due to less growth/lower OD), these pyogenes cells can be re-inoculated</t>
  </si>
  <si>
    <t>1st inoculation with S. pyogenes precultured in THY medium, washed in PBS</t>
  </si>
  <si>
    <t>CDM - serine</t>
  </si>
  <si>
    <t>final OD600</t>
  </si>
  <si>
    <t>time (h)</t>
  </si>
  <si>
    <t>reinoculation from CDM-serine to complete CDM is just a positive control to confirm viability of the cells.</t>
  </si>
  <si>
    <r>
      <t>Streptococcus pyogenes M49 (</t>
    </r>
    <r>
      <rPr>
        <b/>
        <sz val="11"/>
        <color theme="1"/>
        <rFont val="Calibri"/>
        <family val="2"/>
        <scheme val="minor"/>
      </rPr>
      <t>isolate from UvA</t>
    </r>
    <r>
      <rPr>
        <sz val="11"/>
        <color theme="1"/>
        <rFont val="Calibri"/>
        <family val="2"/>
        <scheme val="minor"/>
      </rPr>
      <t>) precultured in THY-medium (2 x 10 ml)</t>
    </r>
  </si>
  <si>
    <t>Validation of results using independently prepared media (prepared by Filipe dec 2011)</t>
  </si>
  <si>
    <t>S. pyogenes in PBS used to inoculate 3 ml of the different CDM media</t>
  </si>
  <si>
    <t>since Filipe's media are old and do not contain bicarbonate following recipe used</t>
  </si>
  <si>
    <t>3 ml of medium from Filipe (complete, -GLU, -GLN, -SER, -TRY, -TYR)</t>
  </si>
  <si>
    <t>1 ml of CDM 27 from Koen (CDM 27 is CDM lacking all amino acids)</t>
  </si>
  <si>
    <t>200 ul of 20x bicarbonate solution</t>
  </si>
  <si>
    <t>final OD (5x diluted)</t>
  </si>
  <si>
    <t>OD600</t>
  </si>
  <si>
    <r>
      <t>Streptococcus pyogenes M49 (</t>
    </r>
    <r>
      <rPr>
        <b/>
        <sz val="11"/>
        <color theme="1"/>
        <rFont val="Calibri"/>
        <family val="2"/>
        <scheme val="minor"/>
      </rPr>
      <t>isolate from Antje Sieg, Rostock</t>
    </r>
    <r>
      <rPr>
        <sz val="11"/>
        <color theme="1"/>
        <rFont val="Calibri"/>
        <family val="2"/>
        <scheme val="minor"/>
      </rPr>
      <t>) precultured in THY-medium (10 ml)</t>
    </r>
  </si>
  <si>
    <t>resuspended in 5 ml PBS (final OD 4.5)</t>
  </si>
  <si>
    <t>S. pyogenes in PBS used to inoculate 3 ml of the different CDM media (start OD 0.05)</t>
  </si>
  <si>
    <t xml:space="preserve">CDM 7 </t>
  </si>
  <si>
    <t xml:space="preserve">CDM 8 </t>
  </si>
  <si>
    <t>media prepared by Koen, inoculated by M49 from Rostock</t>
  </si>
  <si>
    <t>strangely TYR does not seem essential in Filipe's medium preparation</t>
  </si>
  <si>
    <t>CDM - glycine</t>
  </si>
  <si>
    <t>CDM - gly -ser</t>
  </si>
  <si>
    <t>reinoculation from CDM - gly -ser</t>
  </si>
  <si>
    <t xml:space="preserve">reinoculation from CDM - gly </t>
  </si>
  <si>
    <t>reinoculation from CDM - ser</t>
  </si>
  <si>
    <t>CDM - threonine</t>
  </si>
  <si>
    <t>reinoculation from CDM -thr</t>
  </si>
  <si>
    <t>To confirm that serine/glycine is indeed not essential for pyogenes we will culture pyogenes for 3 subsequent batch cultures in CDM - serine/glycine, by reinoculating the pyogenes cells grow in CDM - serine and CDM - glycine</t>
  </si>
  <si>
    <t>after 48 hours reinoculated from CDM -gly -ser !</t>
  </si>
  <si>
    <t>final OD undiluted</t>
  </si>
  <si>
    <t>media Filipe confirm GLU/GLN/SER and TRY data with pyogenes Amsterdam stock</t>
  </si>
  <si>
    <t>media Filipe shows GLN to be essential for pyogenes Rostock stock</t>
  </si>
  <si>
    <t>media Filipe confirm GLU/SER and TRY data with pyogenes Rostock stock</t>
  </si>
  <si>
    <t>medium incubated in 37oC used as blanc (to take color change effect medium into account!)</t>
  </si>
  <si>
    <t>inoculated on 7th june 2012</t>
  </si>
  <si>
    <t>inoculated on 5th june 2012</t>
  </si>
  <si>
    <t>inoculated on 6th june 2012</t>
  </si>
  <si>
    <t>testing whether -GLN results are resulting from a difference between the M49 strain from Rostock and Amsterdam</t>
  </si>
  <si>
    <t>Final pH in CDM complete after pyogenes growth (OD 1.25-1.5) is approx. 4.5, resulting in non viable pyogenes cells (thus not suitable for re-inoculation)</t>
  </si>
  <si>
    <t>2nd inoculation with pyogenes cells grown in CDM-serine or CDM - glycine, or CDM -GLY/SER (during 1st inoculation)</t>
  </si>
  <si>
    <t>3th inoculation with pyogenes cells grown in CDM-serine or CDM -GLY/SER (2nd inoculation)</t>
  </si>
  <si>
    <t>Rostock strain</t>
  </si>
  <si>
    <t>Amsterdam strain</t>
  </si>
  <si>
    <t>CDM - GLN</t>
  </si>
  <si>
    <t>blanc</t>
  </si>
  <si>
    <t>This time experiments performed with pyogenes cells pre-adapted to CDM (by growing in CDM - serine)</t>
  </si>
  <si>
    <t>1,72*</t>
  </si>
  <si>
    <t>1,67**</t>
  </si>
  <si>
    <t>* inoculated with pyogenes cells pre-adapted to CDM (by growing in CDM-serine at 6/6/12)</t>
  </si>
  <si>
    <t>** inoculated with pyogenes cells pre-adapted to CDM-GLN (from culture at 6/6/12)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</si>
</sst>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2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scheme val="minor"/>
    </font>
    <font>
      <b/>
      <sz val="9"/>
      <color theme="1"/>
      <name val="Calibri"/>
      <scheme val="minor"/>
    </font>
    <font>
      <b/>
      <sz val="9"/>
      <color rgb="FF000000"/>
      <name val="Calibri"/>
      <scheme val="minor"/>
    </font>
    <font>
      <sz val="9"/>
      <color rgb="FF000000"/>
      <name val="Calibri"/>
      <scheme val="minor"/>
    </font>
    <font>
      <sz val="9"/>
      <color theme="1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9"/>
      <color indexed="81"/>
      <name val="Calibri"/>
      <family val="2"/>
    </font>
    <font>
      <sz val="9"/>
      <color indexed="81"/>
      <name val="Calibri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6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C00000"/>
        <bgColor indexed="64"/>
      </patternFill>
    </fill>
    <fill>
      <patternFill patternType="darkUp">
        <fgColor theme="0"/>
        <bgColor rgb="FFC00000"/>
      </patternFill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2" fillId="0" borderId="0" xfId="0" applyFont="1" applyAlignment="1">
      <alignment horizontal="center"/>
    </xf>
    <xf numFmtId="0" fontId="5" fillId="2" borderId="0" xfId="0" applyFont="1" applyFill="1"/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5" fillId="0" borderId="0" xfId="0" applyFont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6" fillId="2" borderId="0" xfId="0" applyFont="1" applyFill="1" applyAlignment="1">
      <alignment horizontal="center"/>
    </xf>
    <xf numFmtId="0" fontId="8" fillId="0" borderId="0" xfId="0" applyFont="1" applyAlignment="1">
      <alignment horizontal="center"/>
    </xf>
    <xf numFmtId="0" fontId="8" fillId="2" borderId="0" xfId="0" applyFont="1" applyFill="1" applyAlignment="1">
      <alignment horizontal="center"/>
    </xf>
    <xf numFmtId="0" fontId="1" fillId="0" borderId="0" xfId="0" applyFont="1"/>
    <xf numFmtId="0" fontId="0" fillId="0" borderId="0" xfId="0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 wrapText="1"/>
    </xf>
    <xf numFmtId="0" fontId="10" fillId="0" borderId="0" xfId="0" applyFont="1" applyFill="1" applyBorder="1" applyAlignment="1">
      <alignment horizontal="center" wrapText="1"/>
    </xf>
    <xf numFmtId="0" fontId="14" fillId="0" borderId="1" xfId="0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2" fontId="11" fillId="0" borderId="1" xfId="0" applyNumberFormat="1" applyFont="1" applyBorder="1" applyAlignment="1">
      <alignment horizontal="center"/>
    </xf>
    <xf numFmtId="49" fontId="11" fillId="0" borderId="1" xfId="0" applyNumberFormat="1" applyFont="1" applyBorder="1" applyAlignment="1">
      <alignment horizontal="center"/>
    </xf>
    <xf numFmtId="165" fontId="10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2" fontId="14" fillId="0" borderId="1" xfId="0" applyNumberFormat="1" applyFont="1" applyBorder="1" applyAlignment="1">
      <alignment horizontal="center"/>
    </xf>
    <xf numFmtId="49" fontId="14" fillId="0" borderId="1" xfId="0" applyNumberFormat="1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1" fontId="15" fillId="0" borderId="1" xfId="0" applyNumberFormat="1" applyFont="1" applyBorder="1" applyAlignment="1">
      <alignment horizontal="center"/>
    </xf>
    <xf numFmtId="0" fontId="16" fillId="0" borderId="0" xfId="0" applyFont="1" applyAlignment="1">
      <alignment horizontal="center"/>
    </xf>
    <xf numFmtId="0" fontId="14" fillId="3" borderId="1" xfId="0" applyFont="1" applyFill="1" applyBorder="1" applyAlignment="1">
      <alignment horizontal="center"/>
    </xf>
    <xf numFmtId="2" fontId="14" fillId="3" borderId="1" xfId="0" applyNumberFormat="1" applyFont="1" applyFill="1" applyBorder="1" applyAlignment="1">
      <alignment horizontal="center"/>
    </xf>
    <xf numFmtId="49" fontId="14" fillId="3" borderId="1" xfId="0" applyNumberFormat="1" applyFont="1" applyFill="1" applyBorder="1" applyAlignment="1">
      <alignment horizontal="center"/>
    </xf>
    <xf numFmtId="1" fontId="15" fillId="3" borderId="1" xfId="0" applyNumberFormat="1" applyFont="1" applyFill="1" applyBorder="1" applyAlignment="1">
      <alignment horizontal="center"/>
    </xf>
    <xf numFmtId="0" fontId="14" fillId="3" borderId="1" xfId="0" applyFont="1" applyFill="1" applyBorder="1" applyAlignment="1">
      <alignment horizontal="left"/>
    </xf>
    <xf numFmtId="0" fontId="14" fillId="3" borderId="0" xfId="0" applyFont="1" applyFill="1"/>
    <xf numFmtId="0" fontId="17" fillId="3" borderId="0" xfId="0" applyFont="1" applyFill="1" applyAlignment="1">
      <alignment horizontal="center"/>
    </xf>
    <xf numFmtId="0" fontId="11" fillId="4" borderId="1" xfId="0" applyFont="1" applyFill="1" applyBorder="1" applyAlignment="1">
      <alignment horizontal="center"/>
    </xf>
    <xf numFmtId="2" fontId="11" fillId="4" borderId="1" xfId="0" applyNumberFormat="1" applyFont="1" applyFill="1" applyBorder="1" applyAlignment="1">
      <alignment horizontal="center"/>
    </xf>
    <xf numFmtId="49" fontId="11" fillId="4" borderId="1" xfId="0" applyNumberFormat="1" applyFont="1" applyFill="1" applyBorder="1" applyAlignment="1">
      <alignment horizontal="center"/>
    </xf>
    <xf numFmtId="164" fontId="10" fillId="4" borderId="1" xfId="0" applyNumberFormat="1" applyFont="1" applyFill="1" applyBorder="1" applyAlignment="1">
      <alignment horizontal="center"/>
    </xf>
    <xf numFmtId="0" fontId="11" fillId="4" borderId="0" xfId="0" applyFont="1" applyFill="1" applyBorder="1" applyAlignment="1">
      <alignment horizontal="center"/>
    </xf>
    <xf numFmtId="0" fontId="11" fillId="4" borderId="1" xfId="0" applyFont="1" applyFill="1" applyBorder="1" applyAlignment="1">
      <alignment horizontal="center" vertical="top"/>
    </xf>
    <xf numFmtId="2" fontId="11" fillId="4" borderId="1" xfId="0" applyNumberFormat="1" applyFont="1" applyFill="1" applyBorder="1" applyAlignment="1">
      <alignment horizontal="center" vertical="top"/>
    </xf>
    <xf numFmtId="49" fontId="11" fillId="4" borderId="1" xfId="0" applyNumberFormat="1" applyFont="1" applyFill="1" applyBorder="1" applyAlignment="1">
      <alignment horizontal="center" vertical="top"/>
    </xf>
    <xf numFmtId="2" fontId="14" fillId="3" borderId="2" xfId="0" applyNumberFormat="1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/>
    </xf>
    <xf numFmtId="0" fontId="15" fillId="3" borderId="1" xfId="0" applyFont="1" applyFill="1" applyBorder="1" applyAlignment="1">
      <alignment horizontal="center"/>
    </xf>
    <xf numFmtId="2" fontId="14" fillId="3" borderId="1" xfId="0" applyNumberFormat="1" applyFont="1" applyFill="1" applyBorder="1" applyAlignment="1">
      <alignment horizontal="center" vertical="top"/>
    </xf>
    <xf numFmtId="49" fontId="14" fillId="3" borderId="1" xfId="0" applyNumberFormat="1" applyFont="1" applyFill="1" applyBorder="1" applyAlignment="1">
      <alignment horizontal="center" vertical="top"/>
    </xf>
    <xf numFmtId="164" fontId="14" fillId="3" borderId="1" xfId="0" applyNumberFormat="1" applyFont="1" applyFill="1" applyBorder="1" applyAlignment="1">
      <alignment horizontal="center" vertical="top"/>
    </xf>
    <xf numFmtId="0" fontId="14" fillId="3" borderId="1" xfId="0" applyFont="1" applyFill="1" applyBorder="1" applyAlignment="1">
      <alignment horizontal="center" vertical="top"/>
    </xf>
    <xf numFmtId="0" fontId="0" fillId="3" borderId="0" xfId="0" applyFont="1" applyFill="1" applyAlignment="1">
      <alignment horizontal="center"/>
    </xf>
    <xf numFmtId="0" fontId="14" fillId="3" borderId="0" xfId="0" applyFont="1" applyFill="1" applyAlignment="1">
      <alignment horizontal="center"/>
    </xf>
    <xf numFmtId="0" fontId="10" fillId="4" borderId="1" xfId="0" applyFont="1" applyFill="1" applyBorder="1" applyAlignment="1">
      <alignment horizontal="center"/>
    </xf>
    <xf numFmtId="0" fontId="10" fillId="4" borderId="1" xfId="0" applyFont="1" applyFill="1" applyBorder="1" applyAlignment="1">
      <alignment horizontal="center" vertical="top"/>
    </xf>
    <xf numFmtId="0" fontId="7" fillId="4" borderId="0" xfId="0" applyFont="1" applyFill="1" applyBorder="1" applyAlignment="1">
      <alignment horizontal="left"/>
    </xf>
    <xf numFmtId="0" fontId="0" fillId="0" borderId="0" xfId="0" quotePrefix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/>
    <xf numFmtId="0" fontId="0" fillId="0" borderId="4" xfId="0" applyBorder="1"/>
    <xf numFmtId="0" fontId="0" fillId="0" borderId="0" xfId="0" applyAlignment="1">
      <alignment horizontal="center"/>
    </xf>
    <xf numFmtId="0" fontId="18" fillId="0" borderId="0" xfId="0" applyFont="1"/>
    <xf numFmtId="0" fontId="1" fillId="0" borderId="0" xfId="0" applyFont="1" applyAlignment="1">
      <alignment horizontal="center"/>
    </xf>
    <xf numFmtId="2" fontId="0" fillId="0" borderId="0" xfId="0" applyNumberFormat="1" applyAlignment="1">
      <alignment horizontal="center"/>
    </xf>
    <xf numFmtId="0" fontId="19" fillId="0" borderId="0" xfId="0" applyFont="1"/>
    <xf numFmtId="0" fontId="20" fillId="0" borderId="0" xfId="0" applyFont="1"/>
    <xf numFmtId="0" fontId="21" fillId="0" borderId="5" xfId="0" applyFont="1" applyBorder="1" applyAlignment="1">
      <alignment horizontal="right"/>
    </xf>
    <xf numFmtId="0" fontId="21" fillId="0" borderId="5" xfId="0" applyFont="1" applyBorder="1" applyAlignment="1">
      <alignment wrapText="1"/>
    </xf>
    <xf numFmtId="0" fontId="9" fillId="0" borderId="5" xfId="0" applyFont="1" applyBorder="1" applyAlignment="1">
      <alignment horizontal="right"/>
    </xf>
    <xf numFmtId="0" fontId="9" fillId="0" borderId="5" xfId="0" applyFont="1" applyBorder="1"/>
    <xf numFmtId="0" fontId="9" fillId="0" borderId="0" xfId="0" applyFont="1"/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0" fillId="6" borderId="5" xfId="0" applyFill="1" applyBorder="1"/>
    <xf numFmtId="0" fontId="0" fillId="0" borderId="5" xfId="0" applyBorder="1"/>
    <xf numFmtId="0" fontId="0" fillId="5" borderId="5" xfId="0" applyFill="1" applyBorder="1"/>
    <xf numFmtId="0" fontId="1" fillId="0" borderId="1" xfId="0" applyFont="1" applyBorder="1"/>
    <xf numFmtId="0" fontId="0" fillId="0" borderId="0" xfId="0" applyAlignment="1">
      <alignment horizontal="center"/>
    </xf>
    <xf numFmtId="164" fontId="1" fillId="0" borderId="1" xfId="0" applyNumberFormat="1" applyFont="1" applyBorder="1" applyAlignment="1">
      <alignment horizontal="center"/>
    </xf>
    <xf numFmtId="164" fontId="1" fillId="0" borderId="7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22" fillId="0" borderId="0" xfId="0" applyFont="1"/>
    <xf numFmtId="164" fontId="0" fillId="0" borderId="0" xfId="0" applyNumberFormat="1" applyFont="1" applyAlignment="1">
      <alignment horizontal="center"/>
    </xf>
    <xf numFmtId="164" fontId="0" fillId="0" borderId="4" xfId="0" applyNumberFormat="1" applyFont="1" applyBorder="1" applyAlignment="1">
      <alignment horizontal="center"/>
    </xf>
    <xf numFmtId="164" fontId="0" fillId="0" borderId="0" xfId="0" applyNumberFormat="1" applyAlignment="1">
      <alignment horizontal="center"/>
    </xf>
    <xf numFmtId="164" fontId="0" fillId="0" borderId="4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0" fontId="1" fillId="0" borderId="0" xfId="0" applyFont="1" applyBorder="1"/>
    <xf numFmtId="164" fontId="1" fillId="0" borderId="0" xfId="0" applyNumberFormat="1" applyFon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0" fontId="0" fillId="0" borderId="0" xfId="0" applyBorder="1"/>
    <xf numFmtId="0" fontId="1" fillId="0" borderId="0" xfId="0" applyFont="1" applyBorder="1" applyAlignment="1">
      <alignment horizontal="center"/>
    </xf>
    <xf numFmtId="1" fontId="1" fillId="0" borderId="0" xfId="0" applyNumberFormat="1" applyFont="1" applyBorder="1" applyAlignment="1">
      <alignment horizontal="center"/>
    </xf>
    <xf numFmtId="0" fontId="23" fillId="0" borderId="0" xfId="0" applyFont="1"/>
    <xf numFmtId="0" fontId="0" fillId="0" borderId="0" xfId="0" applyAlignment="1">
      <alignment horizontal="center"/>
    </xf>
  </cellXfs>
  <cellStyles count="1">
    <cellStyle name="Normal" xfId="0" builtinId="0"/>
  </cellStyles>
  <dxfs count="1">
    <dxf>
      <font>
        <condense val="0"/>
        <extend val="0"/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059237305440105E-2"/>
          <c:y val="0.14044046380994829"/>
          <c:w val="0.8024858115990765"/>
          <c:h val="0.57856428323818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'Pyogenes exp 1'!$J$10</c:f>
              <c:strCache>
                <c:ptCount val="1"/>
                <c:pt idx="0">
                  <c:v>OD600 @ 19 hours</c:v>
                </c:pt>
              </c:strCache>
            </c:strRef>
          </c:tx>
          <c:invertIfNegative val="0"/>
          <c:cat>
            <c:strRef>
              <c:f>'Pyogenes exp 1'!$B$11:$B$38</c:f>
              <c:strCache>
                <c:ptCount val="28"/>
                <c:pt idx="0">
                  <c:v>full medium</c:v>
                </c:pt>
                <c:pt idx="1">
                  <c:v>ala</c:v>
                </c:pt>
                <c:pt idx="2">
                  <c:v>arg</c:v>
                </c:pt>
                <c:pt idx="3">
                  <c:v>asn</c:v>
                </c:pt>
                <c:pt idx="4">
                  <c:v>asp</c:v>
                </c:pt>
                <c:pt idx="5">
                  <c:v>cys</c:v>
                </c:pt>
                <c:pt idx="6">
                  <c:v>cyn</c:v>
                </c:pt>
                <c:pt idx="7">
                  <c:v>glu</c:v>
                </c:pt>
                <c:pt idx="8">
                  <c:v>gln</c:v>
                </c:pt>
                <c:pt idx="9">
                  <c:v>gly</c:v>
                </c:pt>
                <c:pt idx="10">
                  <c:v>his</c:v>
                </c:pt>
                <c:pt idx="11">
                  <c:v>ile</c:v>
                </c:pt>
                <c:pt idx="12">
                  <c:v>leu</c:v>
                </c:pt>
                <c:pt idx="13">
                  <c:v>lys</c:v>
                </c:pt>
                <c:pt idx="14">
                  <c:v>met</c:v>
                </c:pt>
                <c:pt idx="15">
                  <c:v>phe</c:v>
                </c:pt>
                <c:pt idx="16">
                  <c:v>pro</c:v>
                </c:pt>
                <c:pt idx="17">
                  <c:v>ser</c:v>
                </c:pt>
                <c:pt idx="18">
                  <c:v>thr</c:v>
                </c:pt>
                <c:pt idx="19">
                  <c:v>try</c:v>
                </c:pt>
                <c:pt idx="20">
                  <c:v>tyr</c:v>
                </c:pt>
                <c:pt idx="21">
                  <c:v>val</c:v>
                </c:pt>
                <c:pt idx="22">
                  <c:v>cys/cyn</c:v>
                </c:pt>
                <c:pt idx="23">
                  <c:v>glu/gln</c:v>
                </c:pt>
                <c:pt idx="24">
                  <c:v>gly/ser</c:v>
                </c:pt>
                <c:pt idx="25">
                  <c:v>asn/asp</c:v>
                </c:pt>
                <c:pt idx="26">
                  <c:v>cys/cyn/ser</c:v>
                </c:pt>
                <c:pt idx="27">
                  <c:v>no amino acids</c:v>
                </c:pt>
              </c:strCache>
            </c:strRef>
          </c:cat>
          <c:val>
            <c:numRef>
              <c:f>'Pyogenes exp 1'!$J$11:$J$38</c:f>
              <c:numCache>
                <c:formatCode>General</c:formatCode>
                <c:ptCount val="28"/>
                <c:pt idx="0">
                  <c:v>1.29</c:v>
                </c:pt>
                <c:pt idx="1">
                  <c:v>1.3325</c:v>
                </c:pt>
                <c:pt idx="2">
                  <c:v>0.11749999999999999</c:v>
                </c:pt>
                <c:pt idx="3">
                  <c:v>1.3825000000000001</c:v>
                </c:pt>
                <c:pt idx="4">
                  <c:v>1.3850000000000002</c:v>
                </c:pt>
                <c:pt idx="5">
                  <c:v>1.2</c:v>
                </c:pt>
                <c:pt idx="6">
                  <c:v>1.2424999999999999</c:v>
                </c:pt>
                <c:pt idx="7">
                  <c:v>1.4874999999999998</c:v>
                </c:pt>
                <c:pt idx="8">
                  <c:v>1.23</c:v>
                </c:pt>
                <c:pt idx="9">
                  <c:v>0.29249999999999998</c:v>
                </c:pt>
                <c:pt idx="10">
                  <c:v>0.29249999999999998</c:v>
                </c:pt>
                <c:pt idx="11">
                  <c:v>0.11249999999999999</c:v>
                </c:pt>
                <c:pt idx="12">
                  <c:v>0.11249999999999999</c:v>
                </c:pt>
                <c:pt idx="13">
                  <c:v>0.11749999999999999</c:v>
                </c:pt>
                <c:pt idx="14">
                  <c:v>0.39</c:v>
                </c:pt>
                <c:pt idx="15">
                  <c:v>0.13500000000000001</c:v>
                </c:pt>
                <c:pt idx="16">
                  <c:v>1.145</c:v>
                </c:pt>
                <c:pt idx="17">
                  <c:v>0.61749999999999994</c:v>
                </c:pt>
                <c:pt idx="18">
                  <c:v>0.14250000000000002</c:v>
                </c:pt>
                <c:pt idx="19">
                  <c:v>0.28000000000000003</c:v>
                </c:pt>
                <c:pt idx="20">
                  <c:v>0.10749999999999998</c:v>
                </c:pt>
                <c:pt idx="21">
                  <c:v>0.10999999999999999</c:v>
                </c:pt>
                <c:pt idx="22">
                  <c:v>0.185</c:v>
                </c:pt>
                <c:pt idx="23">
                  <c:v>0.11499999999999999</c:v>
                </c:pt>
                <c:pt idx="24">
                  <c:v>0.44750000000000001</c:v>
                </c:pt>
                <c:pt idx="25">
                  <c:v>1.4575</c:v>
                </c:pt>
                <c:pt idx="26">
                  <c:v>0.16500000000000001</c:v>
                </c:pt>
                <c:pt idx="27">
                  <c:v>0.11749999999999999</c:v>
                </c:pt>
              </c:numCache>
            </c:numRef>
          </c:val>
        </c:ser>
        <c:ser>
          <c:idx val="1"/>
          <c:order val="1"/>
          <c:tx>
            <c:strRef>
              <c:f>'Pyogenes exp 1'!$K$10</c:f>
              <c:strCache>
                <c:ptCount val="1"/>
                <c:pt idx="0">
                  <c:v>OD600 @ 24 hours</c:v>
                </c:pt>
              </c:strCache>
            </c:strRef>
          </c:tx>
          <c:invertIfNegative val="0"/>
          <c:cat>
            <c:strRef>
              <c:f>'Pyogenes exp 1'!$B$11:$B$38</c:f>
              <c:strCache>
                <c:ptCount val="28"/>
                <c:pt idx="0">
                  <c:v>full medium</c:v>
                </c:pt>
                <c:pt idx="1">
                  <c:v>ala</c:v>
                </c:pt>
                <c:pt idx="2">
                  <c:v>arg</c:v>
                </c:pt>
                <c:pt idx="3">
                  <c:v>asn</c:v>
                </c:pt>
                <c:pt idx="4">
                  <c:v>asp</c:v>
                </c:pt>
                <c:pt idx="5">
                  <c:v>cys</c:v>
                </c:pt>
                <c:pt idx="6">
                  <c:v>cyn</c:v>
                </c:pt>
                <c:pt idx="7">
                  <c:v>glu</c:v>
                </c:pt>
                <c:pt idx="8">
                  <c:v>gln</c:v>
                </c:pt>
                <c:pt idx="9">
                  <c:v>gly</c:v>
                </c:pt>
                <c:pt idx="10">
                  <c:v>his</c:v>
                </c:pt>
                <c:pt idx="11">
                  <c:v>ile</c:v>
                </c:pt>
                <c:pt idx="12">
                  <c:v>leu</c:v>
                </c:pt>
                <c:pt idx="13">
                  <c:v>lys</c:v>
                </c:pt>
                <c:pt idx="14">
                  <c:v>met</c:v>
                </c:pt>
                <c:pt idx="15">
                  <c:v>phe</c:v>
                </c:pt>
                <c:pt idx="16">
                  <c:v>pro</c:v>
                </c:pt>
                <c:pt idx="17">
                  <c:v>ser</c:v>
                </c:pt>
                <c:pt idx="18">
                  <c:v>thr</c:v>
                </c:pt>
                <c:pt idx="19">
                  <c:v>try</c:v>
                </c:pt>
                <c:pt idx="20">
                  <c:v>tyr</c:v>
                </c:pt>
                <c:pt idx="21">
                  <c:v>val</c:v>
                </c:pt>
                <c:pt idx="22">
                  <c:v>cys/cyn</c:v>
                </c:pt>
                <c:pt idx="23">
                  <c:v>glu/gln</c:v>
                </c:pt>
                <c:pt idx="24">
                  <c:v>gly/ser</c:v>
                </c:pt>
                <c:pt idx="25">
                  <c:v>asn/asp</c:v>
                </c:pt>
                <c:pt idx="26">
                  <c:v>cys/cyn/ser</c:v>
                </c:pt>
                <c:pt idx="27">
                  <c:v>no amino acids</c:v>
                </c:pt>
              </c:strCache>
            </c:strRef>
          </c:cat>
          <c:val>
            <c:numRef>
              <c:f>'Pyogenes exp 1'!$K$11:$K$38</c:f>
              <c:numCache>
                <c:formatCode>General</c:formatCode>
                <c:ptCount val="28"/>
                <c:pt idx="0">
                  <c:v>1.29</c:v>
                </c:pt>
                <c:pt idx="1">
                  <c:v>1.3149999999999999</c:v>
                </c:pt>
                <c:pt idx="2">
                  <c:v>0.11499999999999999</c:v>
                </c:pt>
                <c:pt idx="3">
                  <c:v>1.31</c:v>
                </c:pt>
                <c:pt idx="4">
                  <c:v>1.335</c:v>
                </c:pt>
                <c:pt idx="5">
                  <c:v>1.1700000000000002</c:v>
                </c:pt>
                <c:pt idx="6">
                  <c:v>1.2749999999999999</c:v>
                </c:pt>
                <c:pt idx="7">
                  <c:v>1.3450000000000002</c:v>
                </c:pt>
                <c:pt idx="8">
                  <c:v>1.2</c:v>
                </c:pt>
                <c:pt idx="9">
                  <c:v>0.21499999999999997</c:v>
                </c:pt>
                <c:pt idx="10">
                  <c:v>0.21499999999999997</c:v>
                </c:pt>
                <c:pt idx="11">
                  <c:v>0.09</c:v>
                </c:pt>
                <c:pt idx="12">
                  <c:v>0.08</c:v>
                </c:pt>
                <c:pt idx="13">
                  <c:v>9.5000000000000001E-2</c:v>
                </c:pt>
                <c:pt idx="14">
                  <c:v>0.255</c:v>
                </c:pt>
                <c:pt idx="15">
                  <c:v>0.13</c:v>
                </c:pt>
                <c:pt idx="16">
                  <c:v>1.0549999999999999</c:v>
                </c:pt>
                <c:pt idx="17">
                  <c:v>0.59</c:v>
                </c:pt>
                <c:pt idx="18">
                  <c:v>8.5000000000000006E-2</c:v>
                </c:pt>
                <c:pt idx="19">
                  <c:v>0.22999999999999998</c:v>
                </c:pt>
                <c:pt idx="20">
                  <c:v>0.47</c:v>
                </c:pt>
                <c:pt idx="21">
                  <c:v>0.16500000000000001</c:v>
                </c:pt>
                <c:pt idx="22">
                  <c:v>0.29499999999999998</c:v>
                </c:pt>
                <c:pt idx="23">
                  <c:v>0.1</c:v>
                </c:pt>
                <c:pt idx="24">
                  <c:v>0.35000000000000003</c:v>
                </c:pt>
                <c:pt idx="25">
                  <c:v>1.375</c:v>
                </c:pt>
                <c:pt idx="26">
                  <c:v>0.15</c:v>
                </c:pt>
                <c:pt idx="27">
                  <c:v>0.06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985536"/>
        <c:axId val="211987456"/>
      </c:barChart>
      <c:catAx>
        <c:axId val="21198553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amino acid omission</a:t>
                </a:r>
              </a:p>
            </c:rich>
          </c:tx>
          <c:layout/>
          <c:overlay val="0"/>
        </c:title>
        <c:majorTickMark val="out"/>
        <c:minorTickMark val="none"/>
        <c:tickLblPos val="nextTo"/>
        <c:crossAx val="211987456"/>
        <c:crosses val="autoZero"/>
        <c:auto val="1"/>
        <c:lblAlgn val="ctr"/>
        <c:lblOffset val="100"/>
        <c:noMultiLvlLbl val="0"/>
      </c:catAx>
      <c:valAx>
        <c:axId val="21198745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OD600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2119855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146278717665959"/>
          <c:y val="5.2366661714455517E-2"/>
          <c:w val="0.1725251459086263"/>
          <c:h val="0.12997601714879981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'combined exps final OD'!$C$4</c:f>
              <c:strCache>
                <c:ptCount val="1"/>
                <c:pt idx="0">
                  <c:v>1st exp</c:v>
                </c:pt>
              </c:strCache>
            </c:strRef>
          </c:tx>
          <c:invertIfNegative val="0"/>
          <c:cat>
            <c:strRef>
              <c:f>'combined exps final OD'!$B$5:$B$32</c:f>
              <c:strCache>
                <c:ptCount val="28"/>
                <c:pt idx="0">
                  <c:v>full medium</c:v>
                </c:pt>
                <c:pt idx="1">
                  <c:v>ala</c:v>
                </c:pt>
                <c:pt idx="2">
                  <c:v>arg</c:v>
                </c:pt>
                <c:pt idx="3">
                  <c:v>asn</c:v>
                </c:pt>
                <c:pt idx="4">
                  <c:v>asp</c:v>
                </c:pt>
                <c:pt idx="5">
                  <c:v>cys</c:v>
                </c:pt>
                <c:pt idx="6">
                  <c:v>cyn</c:v>
                </c:pt>
                <c:pt idx="7">
                  <c:v>glu</c:v>
                </c:pt>
                <c:pt idx="8">
                  <c:v>gln</c:v>
                </c:pt>
                <c:pt idx="9">
                  <c:v>gly</c:v>
                </c:pt>
                <c:pt idx="10">
                  <c:v>his</c:v>
                </c:pt>
                <c:pt idx="11">
                  <c:v>ile</c:v>
                </c:pt>
                <c:pt idx="12">
                  <c:v>leu</c:v>
                </c:pt>
                <c:pt idx="13">
                  <c:v>lys</c:v>
                </c:pt>
                <c:pt idx="14">
                  <c:v>met</c:v>
                </c:pt>
                <c:pt idx="15">
                  <c:v>phe</c:v>
                </c:pt>
                <c:pt idx="16">
                  <c:v>pro</c:v>
                </c:pt>
                <c:pt idx="17">
                  <c:v>ser</c:v>
                </c:pt>
                <c:pt idx="18">
                  <c:v>thr</c:v>
                </c:pt>
                <c:pt idx="19">
                  <c:v>try</c:v>
                </c:pt>
                <c:pt idx="20">
                  <c:v>tyr</c:v>
                </c:pt>
                <c:pt idx="21">
                  <c:v>val</c:v>
                </c:pt>
                <c:pt idx="22">
                  <c:v>cys/cyn</c:v>
                </c:pt>
                <c:pt idx="23">
                  <c:v>glu/gln</c:v>
                </c:pt>
                <c:pt idx="24">
                  <c:v>gly/ser</c:v>
                </c:pt>
                <c:pt idx="25">
                  <c:v>asn/asp</c:v>
                </c:pt>
                <c:pt idx="26">
                  <c:v>cys/cyn/ser</c:v>
                </c:pt>
                <c:pt idx="27">
                  <c:v>no amino acids</c:v>
                </c:pt>
              </c:strCache>
            </c:strRef>
          </c:cat>
          <c:val>
            <c:numRef>
              <c:f>'combined exps final OD'!$C$5:$C$32</c:f>
              <c:numCache>
                <c:formatCode>0.00</c:formatCode>
                <c:ptCount val="28"/>
                <c:pt idx="0">
                  <c:v>1.29</c:v>
                </c:pt>
                <c:pt idx="1">
                  <c:v>1.3325</c:v>
                </c:pt>
                <c:pt idx="2">
                  <c:v>0.11749999999999999</c:v>
                </c:pt>
                <c:pt idx="3">
                  <c:v>1.3825000000000001</c:v>
                </c:pt>
                <c:pt idx="4">
                  <c:v>1.3850000000000002</c:v>
                </c:pt>
                <c:pt idx="5">
                  <c:v>1.2</c:v>
                </c:pt>
                <c:pt idx="6">
                  <c:v>1.2424999999999999</c:v>
                </c:pt>
                <c:pt idx="7">
                  <c:v>1.4874999999999998</c:v>
                </c:pt>
                <c:pt idx="8">
                  <c:v>1.23</c:v>
                </c:pt>
                <c:pt idx="9">
                  <c:v>0.29249999999999998</c:v>
                </c:pt>
                <c:pt idx="10">
                  <c:v>0.29249999999999998</c:v>
                </c:pt>
                <c:pt idx="11">
                  <c:v>0.11249999999999999</c:v>
                </c:pt>
                <c:pt idx="12">
                  <c:v>0.11249999999999999</c:v>
                </c:pt>
                <c:pt idx="13">
                  <c:v>0.11749999999999999</c:v>
                </c:pt>
                <c:pt idx="14">
                  <c:v>0.39</c:v>
                </c:pt>
                <c:pt idx="15">
                  <c:v>0.13500000000000001</c:v>
                </c:pt>
                <c:pt idx="16">
                  <c:v>1.145</c:v>
                </c:pt>
                <c:pt idx="17">
                  <c:v>0.61749999999999994</c:v>
                </c:pt>
                <c:pt idx="18">
                  <c:v>0.14250000000000002</c:v>
                </c:pt>
                <c:pt idx="19">
                  <c:v>0.28000000000000003</c:v>
                </c:pt>
                <c:pt idx="20">
                  <c:v>0.10749999999999998</c:v>
                </c:pt>
                <c:pt idx="21">
                  <c:v>0.10999999999999999</c:v>
                </c:pt>
                <c:pt idx="22">
                  <c:v>0.185</c:v>
                </c:pt>
                <c:pt idx="23">
                  <c:v>0.11499999999999999</c:v>
                </c:pt>
                <c:pt idx="24">
                  <c:v>0.44750000000000001</c:v>
                </c:pt>
                <c:pt idx="25">
                  <c:v>1.4575</c:v>
                </c:pt>
                <c:pt idx="26">
                  <c:v>0.16500000000000001</c:v>
                </c:pt>
                <c:pt idx="27">
                  <c:v>0.11749999999999999</c:v>
                </c:pt>
              </c:numCache>
            </c:numRef>
          </c:val>
        </c:ser>
        <c:ser>
          <c:idx val="1"/>
          <c:order val="1"/>
          <c:tx>
            <c:strRef>
              <c:f>'combined exps final OD'!$D$4</c:f>
              <c:strCache>
                <c:ptCount val="1"/>
                <c:pt idx="0">
                  <c:v>2nd exp</c:v>
                </c:pt>
              </c:strCache>
            </c:strRef>
          </c:tx>
          <c:invertIfNegative val="0"/>
          <c:cat>
            <c:strRef>
              <c:f>'combined exps final OD'!$B$5:$B$32</c:f>
              <c:strCache>
                <c:ptCount val="28"/>
                <c:pt idx="0">
                  <c:v>full medium</c:v>
                </c:pt>
                <c:pt idx="1">
                  <c:v>ala</c:v>
                </c:pt>
                <c:pt idx="2">
                  <c:v>arg</c:v>
                </c:pt>
                <c:pt idx="3">
                  <c:v>asn</c:v>
                </c:pt>
                <c:pt idx="4">
                  <c:v>asp</c:v>
                </c:pt>
                <c:pt idx="5">
                  <c:v>cys</c:v>
                </c:pt>
                <c:pt idx="6">
                  <c:v>cyn</c:v>
                </c:pt>
                <c:pt idx="7">
                  <c:v>glu</c:v>
                </c:pt>
                <c:pt idx="8">
                  <c:v>gln</c:v>
                </c:pt>
                <c:pt idx="9">
                  <c:v>gly</c:v>
                </c:pt>
                <c:pt idx="10">
                  <c:v>his</c:v>
                </c:pt>
                <c:pt idx="11">
                  <c:v>ile</c:v>
                </c:pt>
                <c:pt idx="12">
                  <c:v>leu</c:v>
                </c:pt>
                <c:pt idx="13">
                  <c:v>lys</c:v>
                </c:pt>
                <c:pt idx="14">
                  <c:v>met</c:v>
                </c:pt>
                <c:pt idx="15">
                  <c:v>phe</c:v>
                </c:pt>
                <c:pt idx="16">
                  <c:v>pro</c:v>
                </c:pt>
                <c:pt idx="17">
                  <c:v>ser</c:v>
                </c:pt>
                <c:pt idx="18">
                  <c:v>thr</c:v>
                </c:pt>
                <c:pt idx="19">
                  <c:v>try</c:v>
                </c:pt>
                <c:pt idx="20">
                  <c:v>tyr</c:v>
                </c:pt>
                <c:pt idx="21">
                  <c:v>val</c:v>
                </c:pt>
                <c:pt idx="22">
                  <c:v>cys/cyn</c:v>
                </c:pt>
                <c:pt idx="23">
                  <c:v>glu/gln</c:v>
                </c:pt>
                <c:pt idx="24">
                  <c:v>gly/ser</c:v>
                </c:pt>
                <c:pt idx="25">
                  <c:v>asn/asp</c:v>
                </c:pt>
                <c:pt idx="26">
                  <c:v>cys/cyn/ser</c:v>
                </c:pt>
                <c:pt idx="27">
                  <c:v>no amino acids</c:v>
                </c:pt>
              </c:strCache>
            </c:strRef>
          </c:cat>
          <c:val>
            <c:numRef>
              <c:f>'combined exps final OD'!$D$5:$D$32</c:f>
              <c:numCache>
                <c:formatCode>0.00</c:formatCode>
                <c:ptCount val="28"/>
                <c:pt idx="0">
                  <c:v>1.155</c:v>
                </c:pt>
                <c:pt idx="1">
                  <c:v>1.29</c:v>
                </c:pt>
                <c:pt idx="2">
                  <c:v>0.19500000000000001</c:v>
                </c:pt>
                <c:pt idx="3">
                  <c:v>1.2775000000000001</c:v>
                </c:pt>
                <c:pt idx="4">
                  <c:v>1.2825</c:v>
                </c:pt>
                <c:pt idx="5">
                  <c:v>1.1875</c:v>
                </c:pt>
                <c:pt idx="6">
                  <c:v>1.145</c:v>
                </c:pt>
                <c:pt idx="7">
                  <c:v>1.3675000000000002</c:v>
                </c:pt>
                <c:pt idx="8">
                  <c:v>1.0874999999999999</c:v>
                </c:pt>
                <c:pt idx="9">
                  <c:v>0.40250000000000002</c:v>
                </c:pt>
                <c:pt idx="10">
                  <c:v>0.43999999999999995</c:v>
                </c:pt>
                <c:pt idx="11">
                  <c:v>0.18750000000000003</c:v>
                </c:pt>
                <c:pt idx="12">
                  <c:v>0.24249999999999999</c:v>
                </c:pt>
                <c:pt idx="13">
                  <c:v>0.16250000000000001</c:v>
                </c:pt>
                <c:pt idx="14">
                  <c:v>0.30249999999999999</c:v>
                </c:pt>
                <c:pt idx="15">
                  <c:v>0.1575</c:v>
                </c:pt>
                <c:pt idx="16">
                  <c:v>1.1975</c:v>
                </c:pt>
                <c:pt idx="17">
                  <c:v>0.64250000000000007</c:v>
                </c:pt>
                <c:pt idx="18">
                  <c:v>0.2</c:v>
                </c:pt>
                <c:pt idx="19">
                  <c:v>0.26250000000000001</c:v>
                </c:pt>
                <c:pt idx="20">
                  <c:v>0.14749999999999999</c:v>
                </c:pt>
                <c:pt idx="21">
                  <c:v>0.1275</c:v>
                </c:pt>
                <c:pt idx="22">
                  <c:v>0.21749999999999997</c:v>
                </c:pt>
                <c:pt idx="23">
                  <c:v>0.14000000000000001</c:v>
                </c:pt>
                <c:pt idx="24">
                  <c:v>0.38250000000000001</c:v>
                </c:pt>
                <c:pt idx="25">
                  <c:v>1.28</c:v>
                </c:pt>
                <c:pt idx="26">
                  <c:v>0.17250000000000001</c:v>
                </c:pt>
                <c:pt idx="27">
                  <c:v>0.1225</c:v>
                </c:pt>
              </c:numCache>
            </c:numRef>
          </c:val>
        </c:ser>
        <c:ser>
          <c:idx val="2"/>
          <c:order val="2"/>
          <c:tx>
            <c:strRef>
              <c:f>'combined exps final OD'!$E$4</c:f>
              <c:strCache>
                <c:ptCount val="1"/>
                <c:pt idx="0">
                  <c:v>3th exp</c:v>
                </c:pt>
              </c:strCache>
            </c:strRef>
          </c:tx>
          <c:invertIfNegative val="0"/>
          <c:cat>
            <c:strRef>
              <c:f>'combined exps final OD'!$B$5:$B$32</c:f>
              <c:strCache>
                <c:ptCount val="28"/>
                <c:pt idx="0">
                  <c:v>full medium</c:v>
                </c:pt>
                <c:pt idx="1">
                  <c:v>ala</c:v>
                </c:pt>
                <c:pt idx="2">
                  <c:v>arg</c:v>
                </c:pt>
                <c:pt idx="3">
                  <c:v>asn</c:v>
                </c:pt>
                <c:pt idx="4">
                  <c:v>asp</c:v>
                </c:pt>
                <c:pt idx="5">
                  <c:v>cys</c:v>
                </c:pt>
                <c:pt idx="6">
                  <c:v>cyn</c:v>
                </c:pt>
                <c:pt idx="7">
                  <c:v>glu</c:v>
                </c:pt>
                <c:pt idx="8">
                  <c:v>gln</c:v>
                </c:pt>
                <c:pt idx="9">
                  <c:v>gly</c:v>
                </c:pt>
                <c:pt idx="10">
                  <c:v>his</c:v>
                </c:pt>
                <c:pt idx="11">
                  <c:v>ile</c:v>
                </c:pt>
                <c:pt idx="12">
                  <c:v>leu</c:v>
                </c:pt>
                <c:pt idx="13">
                  <c:v>lys</c:v>
                </c:pt>
                <c:pt idx="14">
                  <c:v>met</c:v>
                </c:pt>
                <c:pt idx="15">
                  <c:v>phe</c:v>
                </c:pt>
                <c:pt idx="16">
                  <c:v>pro</c:v>
                </c:pt>
                <c:pt idx="17">
                  <c:v>ser</c:v>
                </c:pt>
                <c:pt idx="18">
                  <c:v>thr</c:v>
                </c:pt>
                <c:pt idx="19">
                  <c:v>try</c:v>
                </c:pt>
                <c:pt idx="20">
                  <c:v>tyr</c:v>
                </c:pt>
                <c:pt idx="21">
                  <c:v>val</c:v>
                </c:pt>
                <c:pt idx="22">
                  <c:v>cys/cyn</c:v>
                </c:pt>
                <c:pt idx="23">
                  <c:v>glu/gln</c:v>
                </c:pt>
                <c:pt idx="24">
                  <c:v>gly/ser</c:v>
                </c:pt>
                <c:pt idx="25">
                  <c:v>asn/asp</c:v>
                </c:pt>
                <c:pt idx="26">
                  <c:v>cys/cyn/ser</c:v>
                </c:pt>
                <c:pt idx="27">
                  <c:v>no amino acids</c:v>
                </c:pt>
              </c:strCache>
            </c:strRef>
          </c:cat>
          <c:val>
            <c:numRef>
              <c:f>'combined exps final OD'!$E$5:$E$32</c:f>
              <c:numCache>
                <c:formatCode>0.00</c:formatCode>
                <c:ptCount val="28"/>
                <c:pt idx="0">
                  <c:v>1.27</c:v>
                </c:pt>
                <c:pt idx="1">
                  <c:v>1.4224999999999999</c:v>
                </c:pt>
                <c:pt idx="2">
                  <c:v>9.7500000000000003E-2</c:v>
                </c:pt>
                <c:pt idx="3">
                  <c:v>1.5349999999999999</c:v>
                </c:pt>
                <c:pt idx="4">
                  <c:v>1.4424999999999999</c:v>
                </c:pt>
                <c:pt idx="5">
                  <c:v>1.335</c:v>
                </c:pt>
                <c:pt idx="6">
                  <c:v>1.115</c:v>
                </c:pt>
                <c:pt idx="7">
                  <c:v>1.3800000000000001</c:v>
                </c:pt>
                <c:pt idx="8">
                  <c:v>1.1074999999999999</c:v>
                </c:pt>
                <c:pt idx="9">
                  <c:v>0.22249999999999998</c:v>
                </c:pt>
                <c:pt idx="10">
                  <c:v>0.19500000000000001</c:v>
                </c:pt>
                <c:pt idx="11">
                  <c:v>0.11499999999999999</c:v>
                </c:pt>
                <c:pt idx="12">
                  <c:v>0.12</c:v>
                </c:pt>
                <c:pt idx="13">
                  <c:v>0.1225</c:v>
                </c:pt>
                <c:pt idx="14">
                  <c:v>0.255</c:v>
                </c:pt>
                <c:pt idx="15">
                  <c:v>0.10749999999999998</c:v>
                </c:pt>
                <c:pt idx="16">
                  <c:v>1.1200000000000001</c:v>
                </c:pt>
                <c:pt idx="17">
                  <c:v>0.65</c:v>
                </c:pt>
                <c:pt idx="18">
                  <c:v>0.125</c:v>
                </c:pt>
                <c:pt idx="19">
                  <c:v>0.21499999999999997</c:v>
                </c:pt>
                <c:pt idx="20">
                  <c:v>0.10500000000000001</c:v>
                </c:pt>
                <c:pt idx="21">
                  <c:v>0.1</c:v>
                </c:pt>
                <c:pt idx="22">
                  <c:v>0.13750000000000001</c:v>
                </c:pt>
                <c:pt idx="23">
                  <c:v>0.11499999999999999</c:v>
                </c:pt>
                <c:pt idx="24">
                  <c:v>0.34250000000000003</c:v>
                </c:pt>
                <c:pt idx="25">
                  <c:v>1.5225</c:v>
                </c:pt>
                <c:pt idx="26">
                  <c:v>0.13500000000000001</c:v>
                </c:pt>
                <c:pt idx="27">
                  <c:v>0.08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5074304"/>
        <c:axId val="215075840"/>
      </c:barChart>
      <c:catAx>
        <c:axId val="215074304"/>
        <c:scaling>
          <c:orientation val="minMax"/>
        </c:scaling>
        <c:delete val="0"/>
        <c:axPos val="b"/>
        <c:majorTickMark val="out"/>
        <c:minorTickMark val="none"/>
        <c:tickLblPos val="nextTo"/>
        <c:crossAx val="215075840"/>
        <c:crosses val="autoZero"/>
        <c:auto val="1"/>
        <c:lblAlgn val="ctr"/>
        <c:lblOffset val="100"/>
        <c:noMultiLvlLbl val="0"/>
      </c:catAx>
      <c:valAx>
        <c:axId val="215075840"/>
        <c:scaling>
          <c:orientation val="minMax"/>
        </c:scaling>
        <c:delete val="0"/>
        <c:axPos val="l"/>
        <c:majorGridlines/>
        <c:numFmt formatCode="0.00" sourceLinked="1"/>
        <c:majorTickMark val="out"/>
        <c:minorTickMark val="none"/>
        <c:tickLblPos val="nextTo"/>
        <c:crossAx val="21507430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i="1"/>
              <a:t>S. pyogenes</a:t>
            </a:r>
            <a:r>
              <a:rPr lang="en-US" i="1" baseline="0"/>
              <a:t> </a:t>
            </a:r>
            <a:r>
              <a:rPr lang="en-US" baseline="0"/>
              <a:t>amino acid omission; growth experiments</a:t>
            </a:r>
          </a:p>
          <a:p>
            <a:pPr>
              <a:defRPr/>
            </a:pPr>
            <a:r>
              <a:rPr lang="en-US" sz="1400" baseline="0"/>
              <a:t>final OD and st. dev. (3 biological replicates)</a:t>
            </a:r>
            <a:endParaRPr lang="en-US" sz="1400"/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'combined exps final OD'!$F$3</c:f>
              <c:strCache>
                <c:ptCount val="1"/>
                <c:pt idx="0">
                  <c:v>average OD600</c:v>
                </c:pt>
              </c:strCache>
            </c:strRef>
          </c:tx>
          <c:invertIfNegative val="0"/>
          <c:errBars>
            <c:errBarType val="both"/>
            <c:errValType val="cust"/>
            <c:noEndCap val="0"/>
            <c:plus>
              <c:numRef>
                <c:f>'combined exps final OD'!$G$5:$G$32</c:f>
                <c:numCache>
                  <c:formatCode>General</c:formatCode>
                  <c:ptCount val="28"/>
                  <c:pt idx="0">
                    <c:v>7.2858309981314651E-2</c:v>
                  </c:pt>
                  <c:pt idx="1">
                    <c:v>6.7654144982649225E-2</c:v>
                  </c:pt>
                  <c:pt idx="2">
                    <c:v>5.1498381851601216E-2</c:v>
                  </c:pt>
                  <c:pt idx="3">
                    <c:v>0.12947811912957846</c:v>
                  </c:pt>
                  <c:pt idx="4">
                    <c:v>8.1047825387236636E-2</c:v>
                  </c:pt>
                  <c:pt idx="5">
                    <c:v>8.1789873048766448E-2</c:v>
                  </c:pt>
                  <c:pt idx="6">
                    <c:v>6.6661458129866888E-2</c:v>
                  </c:pt>
                  <c:pt idx="7">
                    <c:v>6.5970321610049079E-2</c:v>
                  </c:pt>
                  <c:pt idx="8">
                    <c:v>7.7149746165060956E-2</c:v>
                  </c:pt>
                  <c:pt idx="9">
                    <c:v>9.0737717258774719E-2</c:v>
                  </c:pt>
                  <c:pt idx="10">
                    <c:v>0.12334740910669076</c:v>
                  </c:pt>
                  <c:pt idx="11">
                    <c:v>4.2597926397106876E-2</c:v>
                  </c:pt>
                  <c:pt idx="12">
                    <c:v>7.2986870965491654E-2</c:v>
                  </c:pt>
                  <c:pt idx="13">
                    <c:v>2.4664414311581145E-2</c:v>
                  </c:pt>
                  <c:pt idx="14">
                    <c:v>6.8480532513505846E-2</c:v>
                  </c:pt>
                  <c:pt idx="15">
                    <c:v>2.5041632002194676E-2</c:v>
                  </c:pt>
                  <c:pt idx="16">
                    <c:v>3.9554814287686015E-2</c:v>
                  </c:pt>
                  <c:pt idx="17">
                    <c:v>1.7017148213885169E-2</c:v>
                  </c:pt>
                  <c:pt idx="18">
                    <c:v>3.9237524556645136E-2</c:v>
                  </c:pt>
                  <c:pt idx="19">
                    <c:v>3.3634060117684488E-2</c:v>
                  </c:pt>
                  <c:pt idx="20">
                    <c:v>2.3848480035423638E-2</c:v>
                  </c:pt>
                  <c:pt idx="21">
                    <c:v>1.3919410907075037E-2</c:v>
                  </c:pt>
                  <c:pt idx="22">
                    <c:v>4.0233692348577557E-2</c:v>
                  </c:pt>
                  <c:pt idx="23">
                    <c:v>1.4433756729740658E-2</c:v>
                  </c:pt>
                  <c:pt idx="24">
                    <c:v>5.2993710318615182E-2</c:v>
                  </c:pt>
                  <c:pt idx="25">
                    <c:v>0.12552390210633188</c:v>
                  </c:pt>
                  <c:pt idx="26">
                    <c:v>1.9843134832984562E-2</c:v>
                  </c:pt>
                  <c:pt idx="27">
                    <c:v>2.3228933107943914E-2</c:v>
                  </c:pt>
                </c:numCache>
              </c:numRef>
            </c:plus>
            <c:minus>
              <c:numRef>
                <c:f>'combined exps final OD'!$G$5:$G$32</c:f>
                <c:numCache>
                  <c:formatCode>General</c:formatCode>
                  <c:ptCount val="28"/>
                  <c:pt idx="0">
                    <c:v>7.2858309981314651E-2</c:v>
                  </c:pt>
                  <c:pt idx="1">
                    <c:v>6.7654144982649225E-2</c:v>
                  </c:pt>
                  <c:pt idx="2">
                    <c:v>5.1498381851601216E-2</c:v>
                  </c:pt>
                  <c:pt idx="3">
                    <c:v>0.12947811912957846</c:v>
                  </c:pt>
                  <c:pt idx="4">
                    <c:v>8.1047825387236636E-2</c:v>
                  </c:pt>
                  <c:pt idx="5">
                    <c:v>8.1789873048766448E-2</c:v>
                  </c:pt>
                  <c:pt idx="6">
                    <c:v>6.6661458129866888E-2</c:v>
                  </c:pt>
                  <c:pt idx="7">
                    <c:v>6.5970321610049079E-2</c:v>
                  </c:pt>
                  <c:pt idx="8">
                    <c:v>7.7149746165060956E-2</c:v>
                  </c:pt>
                  <c:pt idx="9">
                    <c:v>9.0737717258774719E-2</c:v>
                  </c:pt>
                  <c:pt idx="10">
                    <c:v>0.12334740910669076</c:v>
                  </c:pt>
                  <c:pt idx="11">
                    <c:v>4.2597926397106876E-2</c:v>
                  </c:pt>
                  <c:pt idx="12">
                    <c:v>7.2986870965491654E-2</c:v>
                  </c:pt>
                  <c:pt idx="13">
                    <c:v>2.4664414311581145E-2</c:v>
                  </c:pt>
                  <c:pt idx="14">
                    <c:v>6.8480532513505846E-2</c:v>
                  </c:pt>
                  <c:pt idx="15">
                    <c:v>2.5041632002194676E-2</c:v>
                  </c:pt>
                  <c:pt idx="16">
                    <c:v>3.9554814287686015E-2</c:v>
                  </c:pt>
                  <c:pt idx="17">
                    <c:v>1.7017148213885169E-2</c:v>
                  </c:pt>
                  <c:pt idx="18">
                    <c:v>3.9237524556645136E-2</c:v>
                  </c:pt>
                  <c:pt idx="19">
                    <c:v>3.3634060117684488E-2</c:v>
                  </c:pt>
                  <c:pt idx="20">
                    <c:v>2.3848480035423638E-2</c:v>
                  </c:pt>
                  <c:pt idx="21">
                    <c:v>1.3919410907075037E-2</c:v>
                  </c:pt>
                  <c:pt idx="22">
                    <c:v>4.0233692348577557E-2</c:v>
                  </c:pt>
                  <c:pt idx="23">
                    <c:v>1.4433756729740658E-2</c:v>
                  </c:pt>
                  <c:pt idx="24">
                    <c:v>5.2993710318615182E-2</c:v>
                  </c:pt>
                  <c:pt idx="25">
                    <c:v>0.12552390210633188</c:v>
                  </c:pt>
                  <c:pt idx="26">
                    <c:v>1.9843134832984562E-2</c:v>
                  </c:pt>
                  <c:pt idx="27">
                    <c:v>2.3228933107943914E-2</c:v>
                  </c:pt>
                </c:numCache>
              </c:numRef>
            </c:minus>
          </c:errBars>
          <c:cat>
            <c:strRef>
              <c:f>'combined exps final OD'!$B$5:$B$32</c:f>
              <c:strCache>
                <c:ptCount val="28"/>
                <c:pt idx="0">
                  <c:v>full medium</c:v>
                </c:pt>
                <c:pt idx="1">
                  <c:v>ala</c:v>
                </c:pt>
                <c:pt idx="2">
                  <c:v>arg</c:v>
                </c:pt>
                <c:pt idx="3">
                  <c:v>asn</c:v>
                </c:pt>
                <c:pt idx="4">
                  <c:v>asp</c:v>
                </c:pt>
                <c:pt idx="5">
                  <c:v>cys</c:v>
                </c:pt>
                <c:pt idx="6">
                  <c:v>cyn</c:v>
                </c:pt>
                <c:pt idx="7">
                  <c:v>glu</c:v>
                </c:pt>
                <c:pt idx="8">
                  <c:v>gln</c:v>
                </c:pt>
                <c:pt idx="9">
                  <c:v>gly</c:v>
                </c:pt>
                <c:pt idx="10">
                  <c:v>his</c:v>
                </c:pt>
                <c:pt idx="11">
                  <c:v>ile</c:v>
                </c:pt>
                <c:pt idx="12">
                  <c:v>leu</c:v>
                </c:pt>
                <c:pt idx="13">
                  <c:v>lys</c:v>
                </c:pt>
                <c:pt idx="14">
                  <c:v>met</c:v>
                </c:pt>
                <c:pt idx="15">
                  <c:v>phe</c:v>
                </c:pt>
                <c:pt idx="16">
                  <c:v>pro</c:v>
                </c:pt>
                <c:pt idx="17">
                  <c:v>ser</c:v>
                </c:pt>
                <c:pt idx="18">
                  <c:v>thr</c:v>
                </c:pt>
                <c:pt idx="19">
                  <c:v>try</c:v>
                </c:pt>
                <c:pt idx="20">
                  <c:v>tyr</c:v>
                </c:pt>
                <c:pt idx="21">
                  <c:v>val</c:v>
                </c:pt>
                <c:pt idx="22">
                  <c:v>cys/cyn</c:v>
                </c:pt>
                <c:pt idx="23">
                  <c:v>glu/gln</c:v>
                </c:pt>
                <c:pt idx="24">
                  <c:v>gly/ser</c:v>
                </c:pt>
                <c:pt idx="25">
                  <c:v>asn/asp</c:v>
                </c:pt>
                <c:pt idx="26">
                  <c:v>cys/cyn/ser</c:v>
                </c:pt>
                <c:pt idx="27">
                  <c:v>no amino acids</c:v>
                </c:pt>
              </c:strCache>
            </c:strRef>
          </c:cat>
          <c:val>
            <c:numRef>
              <c:f>'combined exps final OD'!$F$5:$F$32</c:f>
              <c:numCache>
                <c:formatCode>0.00</c:formatCode>
                <c:ptCount val="28"/>
                <c:pt idx="0">
                  <c:v>1.2383333333333335</c:v>
                </c:pt>
                <c:pt idx="1">
                  <c:v>1.3483333333333334</c:v>
                </c:pt>
                <c:pt idx="2">
                  <c:v>0.13666666666666669</c:v>
                </c:pt>
                <c:pt idx="3">
                  <c:v>1.3983333333333334</c:v>
                </c:pt>
                <c:pt idx="4">
                  <c:v>1.37</c:v>
                </c:pt>
                <c:pt idx="5">
                  <c:v>1.2408333333333335</c:v>
                </c:pt>
                <c:pt idx="6">
                  <c:v>1.1675000000000002</c:v>
                </c:pt>
                <c:pt idx="7">
                  <c:v>1.4116666666666668</c:v>
                </c:pt>
                <c:pt idx="8">
                  <c:v>1.1416666666666666</c:v>
                </c:pt>
                <c:pt idx="9">
                  <c:v>0.30583333333333335</c:v>
                </c:pt>
                <c:pt idx="10">
                  <c:v>0.30916666666666665</c:v>
                </c:pt>
                <c:pt idx="11">
                  <c:v>0.13833333333333334</c:v>
                </c:pt>
                <c:pt idx="12">
                  <c:v>0.15833333333333333</c:v>
                </c:pt>
                <c:pt idx="13">
                  <c:v>0.13416666666666668</c:v>
                </c:pt>
                <c:pt idx="14">
                  <c:v>0.31583333333333335</c:v>
                </c:pt>
                <c:pt idx="15">
                  <c:v>0.13333333333333333</c:v>
                </c:pt>
                <c:pt idx="16">
                  <c:v>1.1541666666666668</c:v>
                </c:pt>
                <c:pt idx="17">
                  <c:v>0.63666666666666671</c:v>
                </c:pt>
                <c:pt idx="18">
                  <c:v>0.15583333333333335</c:v>
                </c:pt>
                <c:pt idx="19">
                  <c:v>0.2525</c:v>
                </c:pt>
                <c:pt idx="20">
                  <c:v>0.12</c:v>
                </c:pt>
                <c:pt idx="21">
                  <c:v>0.1125</c:v>
                </c:pt>
                <c:pt idx="22">
                  <c:v>0.18000000000000002</c:v>
                </c:pt>
                <c:pt idx="23">
                  <c:v>0.12333333333333334</c:v>
                </c:pt>
                <c:pt idx="24">
                  <c:v>0.39083333333333337</c:v>
                </c:pt>
                <c:pt idx="25">
                  <c:v>1.42</c:v>
                </c:pt>
                <c:pt idx="26">
                  <c:v>0.1575</c:v>
                </c:pt>
                <c:pt idx="27">
                  <c:v>0.10666666666666667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829312"/>
        <c:axId val="214835200"/>
      </c:barChart>
      <c:catAx>
        <c:axId val="214829312"/>
        <c:scaling>
          <c:orientation val="minMax"/>
        </c:scaling>
        <c:delete val="0"/>
        <c:axPos val="b"/>
        <c:majorTickMark val="out"/>
        <c:minorTickMark val="none"/>
        <c:tickLblPos val="nextTo"/>
        <c:crossAx val="214835200"/>
        <c:crossesAt val="0"/>
        <c:auto val="1"/>
        <c:lblAlgn val="ctr"/>
        <c:lblOffset val="100"/>
        <c:noMultiLvlLbl val="0"/>
      </c:catAx>
      <c:valAx>
        <c:axId val="214835200"/>
        <c:scaling>
          <c:orientation val="minMax"/>
          <c:max val="1.75"/>
          <c:min val="0"/>
        </c:scaling>
        <c:delete val="0"/>
        <c:axPos val="l"/>
        <c:majorGridlines/>
        <c:numFmt formatCode="0.00" sourceLinked="1"/>
        <c:majorTickMark val="out"/>
        <c:minorTickMark val="none"/>
        <c:tickLblPos val="nextTo"/>
        <c:crossAx val="214829312"/>
        <c:crosses val="autoZero"/>
        <c:crossBetween val="between"/>
        <c:majorUnit val="0.5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600"/>
              <a:t>sustainable </a:t>
            </a:r>
            <a:r>
              <a:rPr lang="en-US" sz="1600" i="1"/>
              <a:t>S. pyogenes </a:t>
            </a:r>
            <a:r>
              <a:rPr lang="en-US" sz="1600"/>
              <a:t>growth in the absence of serine and glycine</a:t>
            </a:r>
          </a:p>
          <a:p>
            <a:pPr>
              <a:defRPr/>
            </a:pPr>
            <a:r>
              <a:rPr lang="en-US" sz="1400"/>
              <a:t>tested</a:t>
            </a:r>
            <a:r>
              <a:rPr lang="en-US" sz="1400" baseline="0"/>
              <a:t> by reinoculation in CDM - serine / CDM -glycine</a:t>
            </a:r>
            <a:endParaRPr lang="en-US" sz="1400"/>
          </a:p>
        </c:rich>
      </c:tx>
      <c:layout>
        <c:manualLayout>
          <c:xMode val="edge"/>
          <c:yMode val="edge"/>
          <c:x val="5.2749683734410902E-3"/>
          <c:y val="2.275952886335101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518308802869632E-2"/>
          <c:y val="0.22779520423603317"/>
          <c:w val="0.62436779965500921"/>
          <c:h val="0.6232937021622813"/>
        </c:manualLayout>
      </c:layout>
      <c:scatterChart>
        <c:scatterStyle val="lineMarker"/>
        <c:varyColors val="0"/>
        <c:ser>
          <c:idx val="0"/>
          <c:order val="0"/>
          <c:tx>
            <c:strRef>
              <c:f>'ser_gly validation'!$A$14</c:f>
              <c:strCache>
                <c:ptCount val="1"/>
                <c:pt idx="0">
                  <c:v>CDM complete</c:v>
                </c:pt>
              </c:strCache>
            </c:strRef>
          </c:tx>
          <c:xVal>
            <c:numRef>
              <c:f>'ser_gly validation'!$B$13:$I$13</c:f>
              <c:numCache>
                <c:formatCode>0.000</c:formatCode>
                <c:ptCount val="8"/>
                <c:pt idx="0">
                  <c:v>0</c:v>
                </c:pt>
                <c:pt idx="1">
                  <c:v>24</c:v>
                </c:pt>
                <c:pt idx="2" formatCode="General">
                  <c:v>24.000900000000001</c:v>
                </c:pt>
                <c:pt idx="3">
                  <c:v>24.001000000000001</c:v>
                </c:pt>
                <c:pt idx="4">
                  <c:v>48</c:v>
                </c:pt>
                <c:pt idx="5">
                  <c:v>48.000900000000001</c:v>
                </c:pt>
                <c:pt idx="6">
                  <c:v>48.000999999999998</c:v>
                </c:pt>
                <c:pt idx="7">
                  <c:v>72</c:v>
                </c:pt>
              </c:numCache>
            </c:numRef>
          </c:xVal>
          <c:yVal>
            <c:numRef>
              <c:f>'ser_gly validation'!$B$14:$I$14</c:f>
              <c:numCache>
                <c:formatCode>0.000</c:formatCode>
                <c:ptCount val="8"/>
                <c:pt idx="0">
                  <c:v>7.0000000000000007E-2</c:v>
                </c:pt>
                <c:pt idx="1">
                  <c:v>1.595</c:v>
                </c:pt>
                <c:pt idx="3">
                  <c:v>8.1000000000000003E-2</c:v>
                </c:pt>
                <c:pt idx="4">
                  <c:v>1.3380000000000001</c:v>
                </c:pt>
                <c:pt idx="6">
                  <c:v>0.106</c:v>
                </c:pt>
                <c:pt idx="7">
                  <c:v>1.28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'ser_gly validation'!$A$15</c:f>
              <c:strCache>
                <c:ptCount val="1"/>
                <c:pt idx="0">
                  <c:v>CDM - serine</c:v>
                </c:pt>
              </c:strCache>
            </c:strRef>
          </c:tx>
          <c:marker>
            <c:symbol val="square"/>
            <c:size val="5"/>
          </c:marker>
          <c:xVal>
            <c:numRef>
              <c:f>'ser_gly validation'!$B$13:$I$13</c:f>
              <c:numCache>
                <c:formatCode>0.000</c:formatCode>
                <c:ptCount val="8"/>
                <c:pt idx="0">
                  <c:v>0</c:v>
                </c:pt>
                <c:pt idx="1">
                  <c:v>24</c:v>
                </c:pt>
                <c:pt idx="2" formatCode="General">
                  <c:v>24.000900000000001</c:v>
                </c:pt>
                <c:pt idx="3">
                  <c:v>24.001000000000001</c:v>
                </c:pt>
                <c:pt idx="4">
                  <c:v>48</c:v>
                </c:pt>
                <c:pt idx="5">
                  <c:v>48.000900000000001</c:v>
                </c:pt>
                <c:pt idx="6">
                  <c:v>48.000999999999998</c:v>
                </c:pt>
                <c:pt idx="7">
                  <c:v>72</c:v>
                </c:pt>
              </c:numCache>
            </c:numRef>
          </c:xVal>
          <c:yVal>
            <c:numRef>
              <c:f>'ser_gly validation'!$B$15:$I$15</c:f>
              <c:numCache>
                <c:formatCode>0.000</c:formatCode>
                <c:ptCount val="8"/>
                <c:pt idx="0">
                  <c:v>7.0000000000000007E-2</c:v>
                </c:pt>
                <c:pt idx="1">
                  <c:v>0.56999999999999995</c:v>
                </c:pt>
                <c:pt idx="3">
                  <c:v>8.1000000000000003E-2</c:v>
                </c:pt>
                <c:pt idx="4">
                  <c:v>0.74</c:v>
                </c:pt>
                <c:pt idx="6">
                  <c:v>0.106</c:v>
                </c:pt>
                <c:pt idx="7">
                  <c:v>0.93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'ser_gly validation'!$A$16</c:f>
              <c:strCache>
                <c:ptCount val="1"/>
                <c:pt idx="0">
                  <c:v>reinoculation from CDM - ser</c:v>
                </c:pt>
              </c:strCache>
            </c:strRef>
          </c:tx>
          <c:spPr>
            <a:ln w="19050" cap="rnd">
              <a:solidFill>
                <a:schemeClr val="accent2"/>
              </a:solidFill>
              <a:prstDash val="sysDash"/>
            </a:ln>
            <a:effectLst/>
          </c:spPr>
          <c:marker>
            <c:symbol val="none"/>
          </c:marker>
          <c:xVal>
            <c:numRef>
              <c:f>'ser_gly validation'!$B$13:$I$13</c:f>
              <c:numCache>
                <c:formatCode>0.000</c:formatCode>
                <c:ptCount val="8"/>
                <c:pt idx="0">
                  <c:v>0</c:v>
                </c:pt>
                <c:pt idx="1">
                  <c:v>24</c:v>
                </c:pt>
                <c:pt idx="2" formatCode="General">
                  <c:v>24.000900000000001</c:v>
                </c:pt>
                <c:pt idx="3">
                  <c:v>24.001000000000001</c:v>
                </c:pt>
                <c:pt idx="4">
                  <c:v>48</c:v>
                </c:pt>
                <c:pt idx="5">
                  <c:v>48.000900000000001</c:v>
                </c:pt>
                <c:pt idx="6">
                  <c:v>48.000999999999998</c:v>
                </c:pt>
                <c:pt idx="7">
                  <c:v>72</c:v>
                </c:pt>
              </c:numCache>
            </c:numRef>
          </c:xVal>
          <c:yVal>
            <c:numRef>
              <c:f>'ser_gly validation'!$B$16:$I$16</c:f>
              <c:numCache>
                <c:formatCode>0.000</c:formatCode>
                <c:ptCount val="8"/>
                <c:pt idx="1">
                  <c:v>0.56999999999999995</c:v>
                </c:pt>
                <c:pt idx="2">
                  <c:v>8.1000000000000003E-2</c:v>
                </c:pt>
                <c:pt idx="4">
                  <c:v>0.74</c:v>
                </c:pt>
                <c:pt idx="5">
                  <c:v>0.106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'ser_gly validation'!$A$17</c:f>
              <c:strCache>
                <c:ptCount val="1"/>
                <c:pt idx="0">
                  <c:v>CDM - glycine</c:v>
                </c:pt>
              </c:strCache>
            </c:strRef>
          </c:tx>
          <c:marker>
            <c:symbol val="triangle"/>
            <c:size val="7"/>
            <c:spPr>
              <a:solidFill>
                <a:srgbClr val="7030A0"/>
              </a:solidFill>
            </c:spPr>
          </c:marker>
          <c:xVal>
            <c:numRef>
              <c:f>'ser_gly validation'!$B$13:$I$13</c:f>
              <c:numCache>
                <c:formatCode>0.000</c:formatCode>
                <c:ptCount val="8"/>
                <c:pt idx="0">
                  <c:v>0</c:v>
                </c:pt>
                <c:pt idx="1">
                  <c:v>24</c:v>
                </c:pt>
                <c:pt idx="2" formatCode="General">
                  <c:v>24.000900000000001</c:v>
                </c:pt>
                <c:pt idx="3">
                  <c:v>24.001000000000001</c:v>
                </c:pt>
                <c:pt idx="4">
                  <c:v>48</c:v>
                </c:pt>
                <c:pt idx="5">
                  <c:v>48.000900000000001</c:v>
                </c:pt>
                <c:pt idx="6">
                  <c:v>48.000999999999998</c:v>
                </c:pt>
                <c:pt idx="7">
                  <c:v>72</c:v>
                </c:pt>
              </c:numCache>
            </c:numRef>
          </c:xVal>
          <c:yVal>
            <c:numRef>
              <c:f>'ser_gly validation'!$B$17:$I$17</c:f>
              <c:numCache>
                <c:formatCode>0.000</c:formatCode>
                <c:ptCount val="8"/>
                <c:pt idx="0">
                  <c:v>7.0000000000000007E-2</c:v>
                </c:pt>
                <c:pt idx="1">
                  <c:v>0.41299999999999998</c:v>
                </c:pt>
                <c:pt idx="3">
                  <c:v>3.7545454545454542E-2</c:v>
                </c:pt>
                <c:pt idx="4">
                  <c:v>1.1599999999999999</c:v>
                </c:pt>
                <c:pt idx="6">
                  <c:v>2.7E-2</c:v>
                </c:pt>
                <c:pt idx="7">
                  <c:v>1.498</c:v>
                </c:pt>
              </c:numCache>
            </c:numRef>
          </c:yVal>
          <c:smooth val="0"/>
        </c:ser>
        <c:ser>
          <c:idx val="4"/>
          <c:order val="4"/>
          <c:tx>
            <c:strRef>
              <c:f>'ser_gly validation'!$A$18</c:f>
              <c:strCache>
                <c:ptCount val="1"/>
                <c:pt idx="0">
                  <c:v>reinoculation from CDM - gly </c:v>
                </c:pt>
              </c:strCache>
            </c:strRef>
          </c:tx>
          <c:spPr>
            <a:ln w="19050">
              <a:solidFill>
                <a:srgbClr val="7030A0"/>
              </a:solidFill>
              <a:prstDash val="sysDash"/>
            </a:ln>
          </c:spPr>
          <c:marker>
            <c:symbol val="none"/>
          </c:marker>
          <c:xVal>
            <c:numRef>
              <c:f>'ser_gly validation'!$B$13:$I$13</c:f>
              <c:numCache>
                <c:formatCode>0.000</c:formatCode>
                <c:ptCount val="8"/>
                <c:pt idx="0">
                  <c:v>0</c:v>
                </c:pt>
                <c:pt idx="1">
                  <c:v>24</c:v>
                </c:pt>
                <c:pt idx="2" formatCode="General">
                  <c:v>24.000900000000001</c:v>
                </c:pt>
                <c:pt idx="3">
                  <c:v>24.001000000000001</c:v>
                </c:pt>
                <c:pt idx="4">
                  <c:v>48</c:v>
                </c:pt>
                <c:pt idx="5">
                  <c:v>48.000900000000001</c:v>
                </c:pt>
                <c:pt idx="6">
                  <c:v>48.000999999999998</c:v>
                </c:pt>
                <c:pt idx="7">
                  <c:v>72</c:v>
                </c:pt>
              </c:numCache>
            </c:numRef>
          </c:xVal>
          <c:yVal>
            <c:numRef>
              <c:f>'ser_gly validation'!$B$18:$I$18</c:f>
              <c:numCache>
                <c:formatCode>0.000</c:formatCode>
                <c:ptCount val="8"/>
                <c:pt idx="1">
                  <c:v>0.41299999999999998</c:v>
                </c:pt>
                <c:pt idx="2">
                  <c:v>3.7499999999999999E-2</c:v>
                </c:pt>
              </c:numCache>
            </c:numRef>
          </c:yVal>
          <c:smooth val="0"/>
        </c:ser>
        <c:ser>
          <c:idx val="5"/>
          <c:order val="5"/>
          <c:tx>
            <c:strRef>
              <c:f>'ser_gly validation'!$A$19</c:f>
              <c:strCache>
                <c:ptCount val="1"/>
                <c:pt idx="0">
                  <c:v>CDM - gly -ser</c:v>
                </c:pt>
              </c:strCache>
            </c:strRef>
          </c:tx>
          <c:xVal>
            <c:numRef>
              <c:f>'ser_gly validation'!$B$13:$I$13</c:f>
              <c:numCache>
                <c:formatCode>0.000</c:formatCode>
                <c:ptCount val="8"/>
                <c:pt idx="0">
                  <c:v>0</c:v>
                </c:pt>
                <c:pt idx="1">
                  <c:v>24</c:v>
                </c:pt>
                <c:pt idx="2" formatCode="General">
                  <c:v>24.000900000000001</c:v>
                </c:pt>
                <c:pt idx="3">
                  <c:v>24.001000000000001</c:v>
                </c:pt>
                <c:pt idx="4">
                  <c:v>48</c:v>
                </c:pt>
                <c:pt idx="5">
                  <c:v>48.000900000000001</c:v>
                </c:pt>
                <c:pt idx="6">
                  <c:v>48.000999999999998</c:v>
                </c:pt>
                <c:pt idx="7">
                  <c:v>72</c:v>
                </c:pt>
              </c:numCache>
            </c:numRef>
          </c:xVal>
          <c:yVal>
            <c:numRef>
              <c:f>'ser_gly validation'!$B$19:$I$19</c:f>
              <c:numCache>
                <c:formatCode>0.000</c:formatCode>
                <c:ptCount val="8"/>
                <c:pt idx="0">
                  <c:v>7.0000000000000007E-2</c:v>
                </c:pt>
                <c:pt idx="1">
                  <c:v>0.45800000000000002</c:v>
                </c:pt>
                <c:pt idx="3">
                  <c:v>4.2000000000000003E-2</c:v>
                </c:pt>
                <c:pt idx="4">
                  <c:v>0.79500000000000004</c:v>
                </c:pt>
                <c:pt idx="6">
                  <c:v>2.7E-2</c:v>
                </c:pt>
                <c:pt idx="7">
                  <c:v>0.996</c:v>
                </c:pt>
              </c:numCache>
            </c:numRef>
          </c:yVal>
          <c:smooth val="0"/>
        </c:ser>
        <c:ser>
          <c:idx val="6"/>
          <c:order val="6"/>
          <c:tx>
            <c:strRef>
              <c:f>'ser_gly validation'!$A$20</c:f>
              <c:strCache>
                <c:ptCount val="1"/>
                <c:pt idx="0">
                  <c:v>reinoculation from CDM - gly -ser</c:v>
                </c:pt>
              </c:strCache>
            </c:strRef>
          </c:tx>
          <c:spPr>
            <a:ln w="19050">
              <a:solidFill>
                <a:schemeClr val="accent6"/>
              </a:solidFill>
              <a:prstDash val="sysDash"/>
            </a:ln>
          </c:spPr>
          <c:marker>
            <c:symbol val="none"/>
          </c:marker>
          <c:xVal>
            <c:numRef>
              <c:f>'ser_gly validation'!$B$13:$I$13</c:f>
              <c:numCache>
                <c:formatCode>0.000</c:formatCode>
                <c:ptCount val="8"/>
                <c:pt idx="0">
                  <c:v>0</c:v>
                </c:pt>
                <c:pt idx="1">
                  <c:v>24</c:v>
                </c:pt>
                <c:pt idx="2" formatCode="General">
                  <c:v>24.000900000000001</c:v>
                </c:pt>
                <c:pt idx="3">
                  <c:v>24.001000000000001</c:v>
                </c:pt>
                <c:pt idx="4">
                  <c:v>48</c:v>
                </c:pt>
                <c:pt idx="5">
                  <c:v>48.000900000000001</c:v>
                </c:pt>
                <c:pt idx="6">
                  <c:v>48.000999999999998</c:v>
                </c:pt>
                <c:pt idx="7">
                  <c:v>72</c:v>
                </c:pt>
              </c:numCache>
            </c:numRef>
          </c:xVal>
          <c:yVal>
            <c:numRef>
              <c:f>'ser_gly validation'!$B$20:$I$20</c:f>
              <c:numCache>
                <c:formatCode>0.000</c:formatCode>
                <c:ptCount val="8"/>
                <c:pt idx="1">
                  <c:v>0.45800000000000002</c:v>
                </c:pt>
                <c:pt idx="2">
                  <c:v>4.1636363636363638E-2</c:v>
                </c:pt>
                <c:pt idx="4">
                  <c:v>1.1599999999999999</c:v>
                </c:pt>
                <c:pt idx="5">
                  <c:v>2.6500000000000003E-2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4897408"/>
        <c:axId val="214899328"/>
      </c:scatterChart>
      <c:valAx>
        <c:axId val="214897408"/>
        <c:scaling>
          <c:orientation val="minMax"/>
          <c:max val="72"/>
        </c:scaling>
        <c:delete val="0"/>
        <c:axPos val="b"/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time (h)</a:t>
                </a:r>
              </a:p>
            </c:rich>
          </c:tx>
          <c:layout/>
          <c:overlay val="0"/>
        </c:title>
        <c:numFmt formatCode="0" sourceLinked="0"/>
        <c:majorTickMark val="out"/>
        <c:minorTickMark val="none"/>
        <c:tickLblPos val="nextTo"/>
        <c:crossAx val="214899328"/>
        <c:crosses val="autoZero"/>
        <c:crossBetween val="midCat"/>
        <c:majorUnit val="24"/>
      </c:valAx>
      <c:valAx>
        <c:axId val="214899328"/>
        <c:scaling>
          <c:orientation val="minMax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final OD600</a:t>
                </a:r>
              </a:p>
            </c:rich>
          </c:tx>
          <c:layout/>
          <c:overlay val="0"/>
        </c:title>
        <c:numFmt formatCode="0.000" sourceLinked="1"/>
        <c:majorTickMark val="out"/>
        <c:minorTickMark val="none"/>
        <c:tickLblPos val="nextTo"/>
        <c:crossAx val="21489740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73652369503755277"/>
          <c:y val="0.31946055777285931"/>
          <c:w val="0.26015169834384072"/>
          <c:h val="0.34253345327413187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547686</xdr:colOff>
      <xdr:row>3</xdr:row>
      <xdr:rowOff>161924</xdr:rowOff>
    </xdr:from>
    <xdr:to>
      <xdr:col>24</xdr:col>
      <xdr:colOff>152399</xdr:colOff>
      <xdr:row>22</xdr:row>
      <xdr:rowOff>76199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338137</xdr:colOff>
      <xdr:row>1</xdr:row>
      <xdr:rowOff>4762</xdr:rowOff>
    </xdr:from>
    <xdr:to>
      <xdr:col>22</xdr:col>
      <xdr:colOff>104775</xdr:colOff>
      <xdr:row>31</xdr:row>
      <xdr:rowOff>152400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33337</xdr:colOff>
      <xdr:row>32</xdr:row>
      <xdr:rowOff>147636</xdr:rowOff>
    </xdr:from>
    <xdr:to>
      <xdr:col>7</xdr:col>
      <xdr:colOff>581026</xdr:colOff>
      <xdr:row>59</xdr:row>
      <xdr:rowOff>104775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104774</xdr:rowOff>
    </xdr:from>
    <xdr:to>
      <xdr:col>11</xdr:col>
      <xdr:colOff>485775</xdr:colOff>
      <xdr:row>54</xdr:row>
      <xdr:rowOff>47625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42"/>
  <sheetViews>
    <sheetView workbookViewId="0">
      <selection activeCell="AF2" sqref="AF2"/>
    </sheetView>
  </sheetViews>
  <sheetFormatPr defaultRowHeight="15" x14ac:dyDescent="0.25"/>
  <cols>
    <col min="1" max="1" width="16" bestFit="1" customWidth="1"/>
    <col min="13" max="13" width="16" bestFit="1" customWidth="1"/>
    <col min="25" max="25" width="16" bestFit="1" customWidth="1"/>
  </cols>
  <sheetData>
    <row r="1" spans="1:33" ht="26.25" x14ac:dyDescent="0.4">
      <c r="A1" s="68" t="s">
        <v>232</v>
      </c>
    </row>
    <row r="2" spans="1:33" ht="21" x14ac:dyDescent="0.35">
      <c r="A2" s="67"/>
    </row>
    <row r="3" spans="1:33" x14ac:dyDescent="0.25">
      <c r="A3" s="1"/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/>
      <c r="N3" s="2" t="s">
        <v>11</v>
      </c>
      <c r="O3" s="2" t="s">
        <v>12</v>
      </c>
      <c r="P3" s="2" t="s">
        <v>13</v>
      </c>
      <c r="Q3" s="2" t="s">
        <v>14</v>
      </c>
      <c r="R3" s="2" t="s">
        <v>15</v>
      </c>
      <c r="S3" s="2" t="s">
        <v>16</v>
      </c>
      <c r="T3" s="2" t="s">
        <v>17</v>
      </c>
      <c r="U3" s="2" t="s">
        <v>18</v>
      </c>
      <c r="V3" s="2" t="s">
        <v>19</v>
      </c>
      <c r="W3" s="2" t="s">
        <v>20</v>
      </c>
      <c r="X3" s="2" t="s">
        <v>72</v>
      </c>
      <c r="Y3" s="2"/>
      <c r="Z3" s="2" t="s">
        <v>74</v>
      </c>
      <c r="AA3" s="2" t="s">
        <v>75</v>
      </c>
      <c r="AB3" s="2" t="s">
        <v>76</v>
      </c>
      <c r="AC3" s="2" t="s">
        <v>78</v>
      </c>
      <c r="AD3" s="2" t="s">
        <v>79</v>
      </c>
      <c r="AE3" s="13" t="s">
        <v>84</v>
      </c>
      <c r="AG3" s="13" t="s">
        <v>234</v>
      </c>
    </row>
    <row r="4" spans="1:33" x14ac:dyDescent="0.25">
      <c r="A4" s="1"/>
      <c r="B4" s="2" t="s">
        <v>71</v>
      </c>
      <c r="C4" s="3" t="s">
        <v>21</v>
      </c>
      <c r="D4" s="3" t="s">
        <v>22</v>
      </c>
      <c r="E4" s="3" t="s">
        <v>23</v>
      </c>
      <c r="F4" s="3" t="s">
        <v>24</v>
      </c>
      <c r="G4" s="3" t="s">
        <v>25</v>
      </c>
      <c r="H4" s="11" t="s">
        <v>73</v>
      </c>
      <c r="I4" s="3" t="s">
        <v>26</v>
      </c>
      <c r="J4" s="3" t="s">
        <v>27</v>
      </c>
      <c r="K4" s="3" t="s">
        <v>28</v>
      </c>
      <c r="L4" s="3" t="s">
        <v>29</v>
      </c>
      <c r="N4" s="3" t="s">
        <v>30</v>
      </c>
      <c r="O4" s="3" t="s">
        <v>31</v>
      </c>
      <c r="P4" s="3" t="s">
        <v>32</v>
      </c>
      <c r="Q4" s="3" t="s">
        <v>33</v>
      </c>
      <c r="R4" s="3" t="s">
        <v>34</v>
      </c>
      <c r="S4" s="3" t="s">
        <v>35</v>
      </c>
      <c r="T4" s="3" t="s">
        <v>36</v>
      </c>
      <c r="U4" s="3" t="s">
        <v>37</v>
      </c>
      <c r="V4" s="3" t="s">
        <v>38</v>
      </c>
      <c r="W4" s="3" t="s">
        <v>39</v>
      </c>
      <c r="X4" s="3" t="s">
        <v>40</v>
      </c>
      <c r="Y4" s="3"/>
      <c r="Z4" s="11" t="s">
        <v>77</v>
      </c>
      <c r="AA4" s="11" t="s">
        <v>83</v>
      </c>
      <c r="AB4" s="11" t="s">
        <v>82</v>
      </c>
      <c r="AC4" s="11" t="s">
        <v>81</v>
      </c>
      <c r="AD4" s="11" t="s">
        <v>80</v>
      </c>
      <c r="AE4" s="11" t="s">
        <v>85</v>
      </c>
      <c r="AG4" s="3" t="s">
        <v>41</v>
      </c>
    </row>
    <row r="5" spans="1:33" x14ac:dyDescent="0.25">
      <c r="A5" s="4" t="s">
        <v>162</v>
      </c>
      <c r="B5" s="5">
        <v>25</v>
      </c>
      <c r="C5" s="5">
        <v>25</v>
      </c>
      <c r="D5" s="5">
        <v>25</v>
      </c>
      <c r="E5" s="5">
        <v>25</v>
      </c>
      <c r="F5" s="5">
        <v>25</v>
      </c>
      <c r="G5" s="5">
        <v>25</v>
      </c>
      <c r="H5" s="5">
        <v>25</v>
      </c>
      <c r="I5" s="5">
        <v>25</v>
      </c>
      <c r="J5" s="5">
        <v>25</v>
      </c>
      <c r="K5" s="5">
        <v>25</v>
      </c>
      <c r="L5" s="5">
        <v>25</v>
      </c>
      <c r="M5" s="4" t="s">
        <v>42</v>
      </c>
      <c r="N5" s="5">
        <v>25</v>
      </c>
      <c r="O5" s="5">
        <v>25</v>
      </c>
      <c r="P5" s="5">
        <v>25</v>
      </c>
      <c r="Q5" s="5">
        <v>25</v>
      </c>
      <c r="R5" s="5">
        <v>25</v>
      </c>
      <c r="S5" s="5">
        <v>25</v>
      </c>
      <c r="T5" s="5">
        <v>25</v>
      </c>
      <c r="U5" s="5">
        <v>25</v>
      </c>
      <c r="V5" s="5">
        <v>25</v>
      </c>
      <c r="W5" s="5">
        <v>25</v>
      </c>
      <c r="X5" s="5">
        <v>25</v>
      </c>
      <c r="Y5" s="4" t="s">
        <v>42</v>
      </c>
      <c r="Z5" s="10">
        <v>25</v>
      </c>
      <c r="AA5" s="10">
        <v>25</v>
      </c>
      <c r="AB5" s="10">
        <v>25</v>
      </c>
      <c r="AC5" s="10">
        <v>25</v>
      </c>
      <c r="AD5" s="10">
        <v>25</v>
      </c>
      <c r="AE5" s="10">
        <v>25</v>
      </c>
      <c r="AG5">
        <f t="shared" ref="AG5:AG33" si="0">SUM(B5:AE5)</f>
        <v>700</v>
      </c>
    </row>
    <row r="6" spans="1:33" x14ac:dyDescent="0.25">
      <c r="A6" s="4" t="s">
        <v>160</v>
      </c>
      <c r="B6" s="5">
        <v>2</v>
      </c>
      <c r="C6" s="5">
        <v>2</v>
      </c>
      <c r="D6" s="5">
        <v>2</v>
      </c>
      <c r="E6" s="5">
        <v>2</v>
      </c>
      <c r="F6" s="5">
        <v>2</v>
      </c>
      <c r="G6" s="5">
        <v>2</v>
      </c>
      <c r="H6" s="5">
        <v>2</v>
      </c>
      <c r="I6" s="5">
        <v>2</v>
      </c>
      <c r="J6" s="5">
        <v>2</v>
      </c>
      <c r="K6" s="5">
        <v>2</v>
      </c>
      <c r="L6" s="5">
        <v>2</v>
      </c>
      <c r="M6" s="4" t="s">
        <v>160</v>
      </c>
      <c r="N6" s="5">
        <v>2</v>
      </c>
      <c r="O6" s="5">
        <v>2</v>
      </c>
      <c r="P6" s="5">
        <v>2</v>
      </c>
      <c r="Q6" s="5">
        <v>2</v>
      </c>
      <c r="R6" s="5">
        <v>2</v>
      </c>
      <c r="S6" s="5">
        <v>2</v>
      </c>
      <c r="T6" s="5">
        <v>2</v>
      </c>
      <c r="U6" s="5">
        <v>2</v>
      </c>
      <c r="V6" s="5">
        <v>2</v>
      </c>
      <c r="W6" s="5">
        <v>2</v>
      </c>
      <c r="X6" s="5">
        <v>2</v>
      </c>
      <c r="Y6" s="4" t="s">
        <v>160</v>
      </c>
      <c r="Z6" s="10">
        <v>2</v>
      </c>
      <c r="AA6" s="10">
        <v>2</v>
      </c>
      <c r="AB6" s="10">
        <v>2</v>
      </c>
      <c r="AC6" s="10">
        <v>2</v>
      </c>
      <c r="AD6" s="10">
        <v>2</v>
      </c>
      <c r="AE6" s="10">
        <v>2</v>
      </c>
      <c r="AG6">
        <f t="shared" si="0"/>
        <v>56</v>
      </c>
    </row>
    <row r="7" spans="1:33" x14ac:dyDescent="0.25">
      <c r="A7" s="4" t="s">
        <v>165</v>
      </c>
      <c r="B7" s="5">
        <v>5</v>
      </c>
      <c r="C7" s="5">
        <v>5</v>
      </c>
      <c r="D7" s="5">
        <v>5</v>
      </c>
      <c r="E7" s="5">
        <v>5</v>
      </c>
      <c r="F7" s="5">
        <v>5</v>
      </c>
      <c r="G7" s="5">
        <v>5</v>
      </c>
      <c r="H7" s="5">
        <v>5</v>
      </c>
      <c r="I7" s="5">
        <v>5</v>
      </c>
      <c r="J7" s="5">
        <v>5</v>
      </c>
      <c r="K7" s="5">
        <v>5</v>
      </c>
      <c r="L7" s="5">
        <v>5</v>
      </c>
      <c r="M7" s="4" t="s">
        <v>165</v>
      </c>
      <c r="N7" s="5">
        <v>5</v>
      </c>
      <c r="O7" s="5">
        <v>5</v>
      </c>
      <c r="P7" s="5">
        <v>5</v>
      </c>
      <c r="Q7" s="5">
        <v>5</v>
      </c>
      <c r="R7" s="5">
        <v>5</v>
      </c>
      <c r="S7" s="5">
        <v>5</v>
      </c>
      <c r="T7" s="5">
        <v>5</v>
      </c>
      <c r="U7" s="5">
        <v>5</v>
      </c>
      <c r="V7" s="5">
        <v>5</v>
      </c>
      <c r="W7" s="5">
        <v>5</v>
      </c>
      <c r="X7" s="5">
        <v>5</v>
      </c>
      <c r="Y7" s="4" t="s">
        <v>165</v>
      </c>
      <c r="Z7" s="10">
        <v>5</v>
      </c>
      <c r="AA7" s="10">
        <v>5</v>
      </c>
      <c r="AB7" s="10">
        <v>5</v>
      </c>
      <c r="AC7" s="10">
        <v>5</v>
      </c>
      <c r="AD7" s="10">
        <v>5</v>
      </c>
      <c r="AE7" s="10">
        <v>5</v>
      </c>
      <c r="AG7">
        <f t="shared" si="0"/>
        <v>140</v>
      </c>
    </row>
    <row r="8" spans="1:33" x14ac:dyDescent="0.25">
      <c r="A8" s="4" t="s">
        <v>43</v>
      </c>
      <c r="B8" s="5">
        <v>1</v>
      </c>
      <c r="C8" s="5">
        <v>1</v>
      </c>
      <c r="D8" s="5">
        <v>1</v>
      </c>
      <c r="E8" s="5">
        <v>1</v>
      </c>
      <c r="F8" s="5">
        <v>1</v>
      </c>
      <c r="G8" s="5">
        <v>1</v>
      </c>
      <c r="H8" s="5">
        <v>1</v>
      </c>
      <c r="I8" s="5">
        <v>1</v>
      </c>
      <c r="J8" s="5">
        <v>1</v>
      </c>
      <c r="K8" s="5">
        <v>1</v>
      </c>
      <c r="L8" s="5">
        <v>1</v>
      </c>
      <c r="M8" s="4" t="s">
        <v>43</v>
      </c>
      <c r="N8" s="5">
        <v>1</v>
      </c>
      <c r="O8" s="5">
        <v>1</v>
      </c>
      <c r="P8" s="5">
        <v>1</v>
      </c>
      <c r="Q8" s="5">
        <v>1</v>
      </c>
      <c r="R8" s="5">
        <v>1</v>
      </c>
      <c r="S8" s="5">
        <v>1</v>
      </c>
      <c r="T8" s="5">
        <v>1</v>
      </c>
      <c r="U8" s="5">
        <v>1</v>
      </c>
      <c r="V8" s="5">
        <v>1</v>
      </c>
      <c r="W8" s="5">
        <v>1</v>
      </c>
      <c r="X8" s="5">
        <v>1</v>
      </c>
      <c r="Y8" s="4" t="s">
        <v>43</v>
      </c>
      <c r="Z8" s="10">
        <v>1</v>
      </c>
      <c r="AA8" s="10">
        <v>1</v>
      </c>
      <c r="AB8" s="10">
        <v>1</v>
      </c>
      <c r="AC8" s="10">
        <v>1</v>
      </c>
      <c r="AD8" s="10">
        <v>1</v>
      </c>
      <c r="AE8" s="10">
        <v>1</v>
      </c>
      <c r="AG8">
        <f t="shared" si="0"/>
        <v>28</v>
      </c>
    </row>
    <row r="9" spans="1:33" x14ac:dyDescent="0.25">
      <c r="A9" s="4" t="s">
        <v>44</v>
      </c>
      <c r="B9" s="5">
        <v>1</v>
      </c>
      <c r="C9" s="5">
        <v>1</v>
      </c>
      <c r="D9" s="5">
        <v>1</v>
      </c>
      <c r="E9" s="5">
        <v>1</v>
      </c>
      <c r="F9" s="5">
        <v>1</v>
      </c>
      <c r="G9" s="5">
        <v>1</v>
      </c>
      <c r="H9" s="5">
        <v>1</v>
      </c>
      <c r="I9" s="5">
        <v>1</v>
      </c>
      <c r="J9" s="5">
        <v>1</v>
      </c>
      <c r="K9" s="5">
        <v>1</v>
      </c>
      <c r="L9" s="5">
        <v>1</v>
      </c>
      <c r="M9" s="4" t="s">
        <v>44</v>
      </c>
      <c r="N9" s="5">
        <v>1</v>
      </c>
      <c r="O9" s="5">
        <v>1</v>
      </c>
      <c r="P9" s="5">
        <v>1</v>
      </c>
      <c r="Q9" s="5">
        <v>1</v>
      </c>
      <c r="R9" s="5">
        <v>1</v>
      </c>
      <c r="S9" s="5">
        <v>1</v>
      </c>
      <c r="T9" s="5">
        <v>1</v>
      </c>
      <c r="U9" s="5">
        <v>1</v>
      </c>
      <c r="V9" s="5">
        <v>1</v>
      </c>
      <c r="W9" s="5">
        <v>1</v>
      </c>
      <c r="X9" s="5">
        <v>1</v>
      </c>
      <c r="Y9" s="4" t="s">
        <v>44</v>
      </c>
      <c r="Z9" s="10">
        <v>1</v>
      </c>
      <c r="AA9" s="10">
        <v>1</v>
      </c>
      <c r="AB9" s="10">
        <v>1</v>
      </c>
      <c r="AC9" s="10">
        <v>1</v>
      </c>
      <c r="AD9" s="10">
        <v>1</v>
      </c>
      <c r="AE9" s="10">
        <v>1</v>
      </c>
      <c r="AG9">
        <f t="shared" si="0"/>
        <v>28</v>
      </c>
    </row>
    <row r="10" spans="1:33" x14ac:dyDescent="0.25">
      <c r="A10" s="6" t="s">
        <v>45</v>
      </c>
      <c r="B10" s="7">
        <v>1</v>
      </c>
      <c r="C10" s="8">
        <v>0</v>
      </c>
      <c r="D10" s="7">
        <v>1</v>
      </c>
      <c r="E10" s="7">
        <v>1</v>
      </c>
      <c r="F10" s="7">
        <v>1</v>
      </c>
      <c r="G10" s="7">
        <v>1</v>
      </c>
      <c r="H10" s="7">
        <v>1</v>
      </c>
      <c r="I10" s="7">
        <v>1</v>
      </c>
      <c r="J10" s="7">
        <v>1</v>
      </c>
      <c r="K10" s="7">
        <v>1</v>
      </c>
      <c r="L10" s="7">
        <v>1</v>
      </c>
      <c r="M10" s="6" t="s">
        <v>45</v>
      </c>
      <c r="N10" s="7">
        <v>1</v>
      </c>
      <c r="O10" s="7">
        <v>1</v>
      </c>
      <c r="P10" s="7">
        <v>1</v>
      </c>
      <c r="Q10" s="7">
        <v>1</v>
      </c>
      <c r="R10" s="7">
        <v>1</v>
      </c>
      <c r="S10" s="7">
        <v>1</v>
      </c>
      <c r="T10" s="7">
        <v>1</v>
      </c>
      <c r="U10" s="7">
        <v>1</v>
      </c>
      <c r="V10" s="7">
        <v>1</v>
      </c>
      <c r="W10" s="7">
        <v>1</v>
      </c>
      <c r="X10" s="7">
        <v>1</v>
      </c>
      <c r="Y10" s="6" t="s">
        <v>45</v>
      </c>
      <c r="Z10" s="12">
        <v>1</v>
      </c>
      <c r="AA10" s="12">
        <v>1</v>
      </c>
      <c r="AB10" s="12">
        <v>1</v>
      </c>
      <c r="AC10" s="12">
        <v>1</v>
      </c>
      <c r="AD10" s="12">
        <v>1</v>
      </c>
      <c r="AE10" s="12">
        <v>0</v>
      </c>
      <c r="AG10">
        <f t="shared" si="0"/>
        <v>26</v>
      </c>
    </row>
    <row r="11" spans="1:33" x14ac:dyDescent="0.25">
      <c r="A11" s="9" t="s">
        <v>46</v>
      </c>
      <c r="B11" s="5">
        <v>1</v>
      </c>
      <c r="C11" s="5">
        <v>1</v>
      </c>
      <c r="D11" s="2">
        <v>0</v>
      </c>
      <c r="E11" s="5">
        <v>1</v>
      </c>
      <c r="F11" s="5">
        <v>1</v>
      </c>
      <c r="G11" s="5">
        <v>1</v>
      </c>
      <c r="H11" s="5">
        <v>1</v>
      </c>
      <c r="I11" s="5">
        <v>1</v>
      </c>
      <c r="J11" s="5">
        <v>1</v>
      </c>
      <c r="K11" s="5">
        <v>1</v>
      </c>
      <c r="L11" s="5">
        <v>1</v>
      </c>
      <c r="M11" s="9" t="s">
        <v>46</v>
      </c>
      <c r="N11" s="5">
        <v>1</v>
      </c>
      <c r="O11" s="5">
        <v>1</v>
      </c>
      <c r="P11" s="5">
        <v>1</v>
      </c>
      <c r="Q11" s="5">
        <v>1</v>
      </c>
      <c r="R11" s="5">
        <v>1</v>
      </c>
      <c r="S11" s="5">
        <v>1</v>
      </c>
      <c r="T11" s="5">
        <v>1</v>
      </c>
      <c r="U11" s="5">
        <v>1</v>
      </c>
      <c r="V11" s="5">
        <v>1</v>
      </c>
      <c r="W11" s="5">
        <v>1</v>
      </c>
      <c r="X11" s="5">
        <v>1</v>
      </c>
      <c r="Y11" s="9" t="s">
        <v>46</v>
      </c>
      <c r="Z11" s="10">
        <v>1</v>
      </c>
      <c r="AA11" s="10">
        <v>1</v>
      </c>
      <c r="AB11" s="10">
        <v>1</v>
      </c>
      <c r="AC11" s="10">
        <v>1</v>
      </c>
      <c r="AD11" s="10">
        <v>1</v>
      </c>
      <c r="AE11" s="10">
        <v>0</v>
      </c>
      <c r="AG11">
        <f t="shared" si="0"/>
        <v>26</v>
      </c>
    </row>
    <row r="12" spans="1:33" x14ac:dyDescent="0.25">
      <c r="A12" s="6" t="s">
        <v>47</v>
      </c>
      <c r="B12" s="7">
        <v>1</v>
      </c>
      <c r="C12" s="7">
        <v>1</v>
      </c>
      <c r="D12" s="7">
        <v>1</v>
      </c>
      <c r="E12" s="8">
        <v>0</v>
      </c>
      <c r="F12" s="7">
        <v>1</v>
      </c>
      <c r="G12" s="7">
        <v>1</v>
      </c>
      <c r="H12" s="7">
        <v>1</v>
      </c>
      <c r="I12" s="7">
        <v>1</v>
      </c>
      <c r="J12" s="7">
        <v>1</v>
      </c>
      <c r="K12" s="7">
        <v>1</v>
      </c>
      <c r="L12" s="7">
        <v>1</v>
      </c>
      <c r="M12" s="6" t="s">
        <v>47</v>
      </c>
      <c r="N12" s="7">
        <v>1</v>
      </c>
      <c r="O12" s="7">
        <v>1</v>
      </c>
      <c r="P12" s="7">
        <v>1</v>
      </c>
      <c r="Q12" s="7">
        <v>1</v>
      </c>
      <c r="R12" s="7">
        <v>1</v>
      </c>
      <c r="S12" s="7">
        <v>1</v>
      </c>
      <c r="T12" s="7">
        <v>1</v>
      </c>
      <c r="U12" s="7">
        <v>1</v>
      </c>
      <c r="V12" s="7">
        <v>1</v>
      </c>
      <c r="W12" s="7">
        <v>1</v>
      </c>
      <c r="X12" s="7">
        <v>1</v>
      </c>
      <c r="Y12" s="6" t="s">
        <v>47</v>
      </c>
      <c r="Z12" s="12">
        <v>1</v>
      </c>
      <c r="AA12" s="12">
        <v>1</v>
      </c>
      <c r="AB12" s="12">
        <v>1</v>
      </c>
      <c r="AC12" s="14">
        <v>0</v>
      </c>
      <c r="AD12" s="12">
        <v>1</v>
      </c>
      <c r="AE12" s="12">
        <v>0</v>
      </c>
      <c r="AG12">
        <f t="shared" si="0"/>
        <v>25</v>
      </c>
    </row>
    <row r="13" spans="1:33" x14ac:dyDescent="0.25">
      <c r="A13" s="9" t="s">
        <v>48</v>
      </c>
      <c r="B13" s="5">
        <v>10</v>
      </c>
      <c r="C13" s="5">
        <v>10</v>
      </c>
      <c r="D13" s="5">
        <v>10</v>
      </c>
      <c r="E13" s="5">
        <v>10</v>
      </c>
      <c r="F13" s="2">
        <v>0</v>
      </c>
      <c r="G13" s="5">
        <v>10</v>
      </c>
      <c r="H13" s="5">
        <v>10</v>
      </c>
      <c r="I13" s="5">
        <v>10</v>
      </c>
      <c r="J13" s="5">
        <v>10</v>
      </c>
      <c r="K13" s="5">
        <v>10</v>
      </c>
      <c r="L13" s="5">
        <v>10</v>
      </c>
      <c r="M13" s="9" t="s">
        <v>48</v>
      </c>
      <c r="N13" s="5">
        <v>10</v>
      </c>
      <c r="O13" s="5">
        <v>10</v>
      </c>
      <c r="P13" s="5">
        <v>10</v>
      </c>
      <c r="Q13" s="5">
        <v>10</v>
      </c>
      <c r="R13" s="5">
        <v>10</v>
      </c>
      <c r="S13" s="5">
        <v>10</v>
      </c>
      <c r="T13" s="5">
        <v>10</v>
      </c>
      <c r="U13" s="5">
        <v>10</v>
      </c>
      <c r="V13" s="5">
        <v>10</v>
      </c>
      <c r="W13" s="5">
        <v>10</v>
      </c>
      <c r="X13" s="5">
        <v>10</v>
      </c>
      <c r="Y13" s="9" t="s">
        <v>48</v>
      </c>
      <c r="Z13" s="10">
        <v>10</v>
      </c>
      <c r="AA13" s="10">
        <v>10</v>
      </c>
      <c r="AB13" s="10">
        <v>10</v>
      </c>
      <c r="AC13" s="13">
        <v>0</v>
      </c>
      <c r="AD13" s="10">
        <v>10</v>
      </c>
      <c r="AE13" s="10">
        <v>0</v>
      </c>
      <c r="AG13">
        <f t="shared" si="0"/>
        <v>250</v>
      </c>
    </row>
    <row r="14" spans="1:33" x14ac:dyDescent="0.25">
      <c r="A14" s="6" t="s">
        <v>49</v>
      </c>
      <c r="B14" s="7">
        <v>1</v>
      </c>
      <c r="C14" s="7">
        <v>1</v>
      </c>
      <c r="D14" s="7">
        <v>1</v>
      </c>
      <c r="E14" s="7">
        <v>1</v>
      </c>
      <c r="F14" s="7">
        <v>1</v>
      </c>
      <c r="G14" s="8">
        <v>0</v>
      </c>
      <c r="H14" s="12">
        <v>1</v>
      </c>
      <c r="I14" s="7">
        <v>1</v>
      </c>
      <c r="J14" s="7">
        <v>1</v>
      </c>
      <c r="K14" s="7">
        <v>1</v>
      </c>
      <c r="L14" s="7">
        <v>1</v>
      </c>
      <c r="M14" s="6" t="s">
        <v>49</v>
      </c>
      <c r="N14" s="7">
        <v>1</v>
      </c>
      <c r="O14" s="7">
        <v>1</v>
      </c>
      <c r="P14" s="7">
        <v>1</v>
      </c>
      <c r="Q14" s="7">
        <v>1</v>
      </c>
      <c r="R14" s="7">
        <v>1</v>
      </c>
      <c r="S14" s="7">
        <v>1</v>
      </c>
      <c r="T14" s="7">
        <v>1</v>
      </c>
      <c r="U14" s="7">
        <v>1</v>
      </c>
      <c r="V14" s="7">
        <v>1</v>
      </c>
      <c r="W14" s="7">
        <v>1</v>
      </c>
      <c r="X14" s="7">
        <v>1</v>
      </c>
      <c r="Y14" s="6" t="s">
        <v>49</v>
      </c>
      <c r="Z14" s="14">
        <v>0</v>
      </c>
      <c r="AA14" s="12">
        <v>1</v>
      </c>
      <c r="AB14" s="12">
        <v>1</v>
      </c>
      <c r="AC14" s="12">
        <v>1</v>
      </c>
      <c r="AD14" s="14">
        <v>0</v>
      </c>
      <c r="AE14" s="12">
        <v>0</v>
      </c>
      <c r="AG14">
        <f t="shared" si="0"/>
        <v>24</v>
      </c>
    </row>
    <row r="15" spans="1:33" x14ac:dyDescent="0.25">
      <c r="A15" s="9" t="s">
        <v>50</v>
      </c>
      <c r="B15" s="5">
        <v>2.5</v>
      </c>
      <c r="C15" s="5">
        <v>2.5</v>
      </c>
      <c r="D15" s="5">
        <v>2.5</v>
      </c>
      <c r="E15" s="5">
        <v>2.5</v>
      </c>
      <c r="F15" s="5">
        <v>2.5</v>
      </c>
      <c r="G15" s="10">
        <v>2.5</v>
      </c>
      <c r="H15" s="13">
        <v>0</v>
      </c>
      <c r="I15" s="5">
        <v>2.5</v>
      </c>
      <c r="J15" s="5">
        <v>2.5</v>
      </c>
      <c r="K15" s="5">
        <v>2.5</v>
      </c>
      <c r="L15" s="5">
        <v>2.5</v>
      </c>
      <c r="M15" s="9" t="s">
        <v>50</v>
      </c>
      <c r="N15" s="5">
        <v>2.5</v>
      </c>
      <c r="O15" s="5">
        <v>2.5</v>
      </c>
      <c r="P15" s="5">
        <v>2.5</v>
      </c>
      <c r="Q15" s="5">
        <v>2.5</v>
      </c>
      <c r="R15" s="5">
        <v>2.5</v>
      </c>
      <c r="S15" s="5">
        <v>2.5</v>
      </c>
      <c r="T15" s="5">
        <v>2.5</v>
      </c>
      <c r="U15" s="5">
        <v>2.5</v>
      </c>
      <c r="V15" s="5">
        <v>2.5</v>
      </c>
      <c r="W15" s="5">
        <v>2.5</v>
      </c>
      <c r="X15" s="5">
        <v>2.5</v>
      </c>
      <c r="Y15" s="9" t="s">
        <v>50</v>
      </c>
      <c r="Z15" s="13">
        <v>0</v>
      </c>
      <c r="AA15" s="10">
        <v>2.5</v>
      </c>
      <c r="AB15" s="10">
        <v>2.5</v>
      </c>
      <c r="AC15" s="10">
        <v>2.5</v>
      </c>
      <c r="AD15" s="13">
        <v>0</v>
      </c>
      <c r="AE15" s="10">
        <v>0</v>
      </c>
      <c r="AG15">
        <f t="shared" si="0"/>
        <v>60</v>
      </c>
    </row>
    <row r="16" spans="1:33" x14ac:dyDescent="0.25">
      <c r="A16" s="6" t="s">
        <v>51</v>
      </c>
      <c r="B16" s="7">
        <v>10</v>
      </c>
      <c r="C16" s="7">
        <v>10</v>
      </c>
      <c r="D16" s="7">
        <v>10</v>
      </c>
      <c r="E16" s="7">
        <v>10</v>
      </c>
      <c r="F16" s="7">
        <v>10</v>
      </c>
      <c r="G16" s="7">
        <v>10</v>
      </c>
      <c r="H16" s="7">
        <v>10</v>
      </c>
      <c r="I16" s="8">
        <v>0</v>
      </c>
      <c r="J16" s="7">
        <v>10</v>
      </c>
      <c r="K16" s="7">
        <v>10</v>
      </c>
      <c r="L16" s="7">
        <v>10</v>
      </c>
      <c r="M16" s="6" t="s">
        <v>51</v>
      </c>
      <c r="N16" s="7">
        <v>10</v>
      </c>
      <c r="O16" s="7">
        <v>10</v>
      </c>
      <c r="P16" s="7">
        <v>10</v>
      </c>
      <c r="Q16" s="7">
        <v>10</v>
      </c>
      <c r="R16" s="7">
        <v>10</v>
      </c>
      <c r="S16" s="7">
        <v>10</v>
      </c>
      <c r="T16" s="7">
        <v>10</v>
      </c>
      <c r="U16" s="7">
        <v>10</v>
      </c>
      <c r="V16" s="7">
        <v>10</v>
      </c>
      <c r="W16" s="7">
        <v>10</v>
      </c>
      <c r="X16" s="7">
        <v>10</v>
      </c>
      <c r="Y16" s="6" t="s">
        <v>51</v>
      </c>
      <c r="Z16" s="12">
        <v>10</v>
      </c>
      <c r="AA16" s="14">
        <v>0</v>
      </c>
      <c r="AB16" s="12">
        <v>10</v>
      </c>
      <c r="AC16" s="12">
        <v>10</v>
      </c>
      <c r="AD16" s="12">
        <v>10</v>
      </c>
      <c r="AE16" s="12">
        <v>0</v>
      </c>
      <c r="AG16">
        <f t="shared" si="0"/>
        <v>250</v>
      </c>
    </row>
    <row r="17" spans="1:33" x14ac:dyDescent="0.25">
      <c r="A17" s="9" t="s">
        <v>52</v>
      </c>
      <c r="B17" s="5">
        <v>1</v>
      </c>
      <c r="C17" s="5">
        <v>1</v>
      </c>
      <c r="D17" s="5">
        <v>1</v>
      </c>
      <c r="E17" s="5">
        <v>1</v>
      </c>
      <c r="F17" s="5">
        <v>1</v>
      </c>
      <c r="G17" s="5">
        <v>1</v>
      </c>
      <c r="H17" s="5">
        <v>1</v>
      </c>
      <c r="I17" s="5">
        <v>1</v>
      </c>
      <c r="J17" s="2">
        <v>0</v>
      </c>
      <c r="K17" s="5">
        <v>1</v>
      </c>
      <c r="L17" s="5">
        <v>1</v>
      </c>
      <c r="M17" s="9" t="s">
        <v>52</v>
      </c>
      <c r="N17" s="5">
        <v>1</v>
      </c>
      <c r="O17" s="5">
        <v>1</v>
      </c>
      <c r="P17" s="5">
        <v>1</v>
      </c>
      <c r="Q17" s="5">
        <v>1</v>
      </c>
      <c r="R17" s="5">
        <v>1</v>
      </c>
      <c r="S17" s="5">
        <v>1</v>
      </c>
      <c r="T17" s="5">
        <v>1</v>
      </c>
      <c r="U17" s="5">
        <v>1</v>
      </c>
      <c r="V17" s="5">
        <v>1</v>
      </c>
      <c r="W17" s="5">
        <v>1</v>
      </c>
      <c r="X17" s="5">
        <v>1</v>
      </c>
      <c r="Y17" s="9" t="s">
        <v>52</v>
      </c>
      <c r="Z17" s="10">
        <v>1</v>
      </c>
      <c r="AA17" s="13">
        <v>0</v>
      </c>
      <c r="AB17" s="10">
        <v>1</v>
      </c>
      <c r="AC17" s="10">
        <v>1</v>
      </c>
      <c r="AD17" s="10">
        <v>1</v>
      </c>
      <c r="AE17" s="10">
        <v>0</v>
      </c>
      <c r="AG17">
        <f t="shared" si="0"/>
        <v>25</v>
      </c>
    </row>
    <row r="18" spans="1:33" x14ac:dyDescent="0.25">
      <c r="A18" s="6" t="s">
        <v>53</v>
      </c>
      <c r="B18" s="7">
        <v>1</v>
      </c>
      <c r="C18" s="7">
        <v>1</v>
      </c>
      <c r="D18" s="7">
        <v>1</v>
      </c>
      <c r="E18" s="7">
        <v>1</v>
      </c>
      <c r="F18" s="7">
        <v>1</v>
      </c>
      <c r="G18" s="7">
        <v>1</v>
      </c>
      <c r="H18" s="7">
        <v>1</v>
      </c>
      <c r="I18" s="7">
        <v>1</v>
      </c>
      <c r="J18" s="7">
        <v>1</v>
      </c>
      <c r="K18" s="8">
        <v>0</v>
      </c>
      <c r="L18" s="7">
        <v>1</v>
      </c>
      <c r="M18" s="6" t="s">
        <v>53</v>
      </c>
      <c r="N18" s="7">
        <v>1</v>
      </c>
      <c r="O18" s="7">
        <v>1</v>
      </c>
      <c r="P18" s="7">
        <v>1</v>
      </c>
      <c r="Q18" s="7">
        <v>1</v>
      </c>
      <c r="R18" s="7">
        <v>1</v>
      </c>
      <c r="S18" s="7">
        <v>1</v>
      </c>
      <c r="T18" s="7">
        <v>1</v>
      </c>
      <c r="U18" s="7">
        <v>1</v>
      </c>
      <c r="V18" s="7">
        <v>1</v>
      </c>
      <c r="W18" s="7">
        <v>1</v>
      </c>
      <c r="X18" s="7">
        <v>1</v>
      </c>
      <c r="Y18" s="6" t="s">
        <v>53</v>
      </c>
      <c r="Z18" s="12">
        <v>1</v>
      </c>
      <c r="AA18" s="12">
        <v>1</v>
      </c>
      <c r="AB18" s="14">
        <v>0</v>
      </c>
      <c r="AC18" s="12">
        <v>1</v>
      </c>
      <c r="AD18" s="12">
        <v>1</v>
      </c>
      <c r="AE18" s="12">
        <v>0</v>
      </c>
      <c r="AG18">
        <f t="shared" si="0"/>
        <v>25</v>
      </c>
    </row>
    <row r="19" spans="1:33" x14ac:dyDescent="0.25">
      <c r="A19" s="9" t="s">
        <v>54</v>
      </c>
      <c r="B19" s="5">
        <v>1</v>
      </c>
      <c r="C19" s="5">
        <v>1</v>
      </c>
      <c r="D19" s="5">
        <v>1</v>
      </c>
      <c r="E19" s="5">
        <v>1</v>
      </c>
      <c r="F19" s="5">
        <v>1</v>
      </c>
      <c r="G19" s="5">
        <v>1</v>
      </c>
      <c r="H19" s="5">
        <v>1</v>
      </c>
      <c r="I19" s="5">
        <v>1</v>
      </c>
      <c r="J19" s="5">
        <v>1</v>
      </c>
      <c r="K19" s="5">
        <v>1</v>
      </c>
      <c r="L19" s="2">
        <v>0</v>
      </c>
      <c r="M19" s="9" t="s">
        <v>54</v>
      </c>
      <c r="N19" s="5">
        <v>1</v>
      </c>
      <c r="O19" s="5">
        <v>1</v>
      </c>
      <c r="P19" s="5">
        <v>1</v>
      </c>
      <c r="Q19" s="5">
        <v>1</v>
      </c>
      <c r="R19" s="5">
        <v>1</v>
      </c>
      <c r="S19" s="5">
        <v>1</v>
      </c>
      <c r="T19" s="5">
        <v>1</v>
      </c>
      <c r="U19" s="5">
        <v>1</v>
      </c>
      <c r="V19" s="5">
        <v>1</v>
      </c>
      <c r="W19" s="5">
        <v>1</v>
      </c>
      <c r="X19" s="5">
        <v>1</v>
      </c>
      <c r="Y19" s="9" t="s">
        <v>54</v>
      </c>
      <c r="Z19" s="10">
        <v>1</v>
      </c>
      <c r="AA19" s="10">
        <v>1</v>
      </c>
      <c r="AB19" s="10">
        <v>1</v>
      </c>
      <c r="AC19" s="10">
        <v>1</v>
      </c>
      <c r="AD19" s="10">
        <v>1</v>
      </c>
      <c r="AE19" s="10">
        <v>0</v>
      </c>
      <c r="AG19">
        <f t="shared" si="0"/>
        <v>26</v>
      </c>
    </row>
    <row r="20" spans="1:33" x14ac:dyDescent="0.25">
      <c r="A20" s="6" t="s">
        <v>55</v>
      </c>
      <c r="B20" s="7">
        <v>1</v>
      </c>
      <c r="C20" s="7">
        <v>1</v>
      </c>
      <c r="D20" s="7">
        <v>1</v>
      </c>
      <c r="E20" s="7">
        <v>1</v>
      </c>
      <c r="F20" s="7">
        <v>1</v>
      </c>
      <c r="G20" s="7">
        <v>1</v>
      </c>
      <c r="H20" s="7">
        <v>1</v>
      </c>
      <c r="I20" s="7">
        <v>1</v>
      </c>
      <c r="J20" s="7">
        <v>1</v>
      </c>
      <c r="K20" s="7">
        <v>1</v>
      </c>
      <c r="L20" s="7">
        <v>1</v>
      </c>
      <c r="M20" s="6" t="s">
        <v>55</v>
      </c>
      <c r="N20" s="8">
        <v>0</v>
      </c>
      <c r="O20" s="7">
        <v>1</v>
      </c>
      <c r="P20" s="7">
        <v>1</v>
      </c>
      <c r="Q20" s="7">
        <v>1</v>
      </c>
      <c r="R20" s="7">
        <v>1</v>
      </c>
      <c r="S20" s="7">
        <v>1</v>
      </c>
      <c r="T20" s="7">
        <v>1</v>
      </c>
      <c r="U20" s="7">
        <v>1</v>
      </c>
      <c r="V20" s="7">
        <v>1</v>
      </c>
      <c r="W20" s="7">
        <v>1</v>
      </c>
      <c r="X20" s="7">
        <v>1</v>
      </c>
      <c r="Y20" s="6" t="s">
        <v>55</v>
      </c>
      <c r="Z20" s="12">
        <v>1</v>
      </c>
      <c r="AA20" s="12">
        <v>1</v>
      </c>
      <c r="AB20" s="12">
        <v>1</v>
      </c>
      <c r="AC20" s="12">
        <v>1</v>
      </c>
      <c r="AD20" s="12">
        <v>1</v>
      </c>
      <c r="AE20" s="12">
        <v>0</v>
      </c>
      <c r="AG20">
        <f t="shared" si="0"/>
        <v>26</v>
      </c>
    </row>
    <row r="21" spans="1:33" x14ac:dyDescent="0.25">
      <c r="A21" s="9" t="s">
        <v>56</v>
      </c>
      <c r="B21" s="5">
        <v>4</v>
      </c>
      <c r="C21" s="5">
        <v>4</v>
      </c>
      <c r="D21" s="5">
        <v>4</v>
      </c>
      <c r="E21" s="5">
        <v>4</v>
      </c>
      <c r="F21" s="5">
        <v>4</v>
      </c>
      <c r="G21" s="5">
        <v>4</v>
      </c>
      <c r="H21" s="5">
        <v>4</v>
      </c>
      <c r="I21" s="5">
        <v>4</v>
      </c>
      <c r="J21" s="5">
        <v>4</v>
      </c>
      <c r="K21" s="5">
        <v>4</v>
      </c>
      <c r="L21" s="5">
        <v>4</v>
      </c>
      <c r="M21" s="9" t="s">
        <v>56</v>
      </c>
      <c r="N21" s="5">
        <v>4</v>
      </c>
      <c r="O21" s="2">
        <v>0</v>
      </c>
      <c r="P21" s="5">
        <v>4</v>
      </c>
      <c r="Q21" s="5">
        <v>4</v>
      </c>
      <c r="R21" s="5">
        <v>4</v>
      </c>
      <c r="S21" s="5">
        <v>4</v>
      </c>
      <c r="T21" s="5">
        <v>4</v>
      </c>
      <c r="U21" s="5">
        <v>4</v>
      </c>
      <c r="V21" s="5">
        <v>4</v>
      </c>
      <c r="W21" s="5">
        <v>4</v>
      </c>
      <c r="X21" s="5">
        <v>4</v>
      </c>
      <c r="Y21" s="9" t="s">
        <v>56</v>
      </c>
      <c r="Z21" s="10">
        <v>4</v>
      </c>
      <c r="AA21" s="10">
        <v>4</v>
      </c>
      <c r="AB21" s="10">
        <v>4</v>
      </c>
      <c r="AC21" s="10">
        <v>4</v>
      </c>
      <c r="AD21" s="10">
        <v>4</v>
      </c>
      <c r="AE21" s="10">
        <v>0</v>
      </c>
      <c r="AG21">
        <f t="shared" si="0"/>
        <v>104</v>
      </c>
    </row>
    <row r="22" spans="1:33" x14ac:dyDescent="0.25">
      <c r="A22" s="6" t="s">
        <v>57</v>
      </c>
      <c r="B22" s="7">
        <v>1</v>
      </c>
      <c r="C22" s="7">
        <v>1</v>
      </c>
      <c r="D22" s="7">
        <v>1</v>
      </c>
      <c r="E22" s="7">
        <v>1</v>
      </c>
      <c r="F22" s="7">
        <v>1</v>
      </c>
      <c r="G22" s="7">
        <v>1</v>
      </c>
      <c r="H22" s="7">
        <v>1</v>
      </c>
      <c r="I22" s="7">
        <v>1</v>
      </c>
      <c r="J22" s="7">
        <v>1</v>
      </c>
      <c r="K22" s="7">
        <v>1</v>
      </c>
      <c r="L22" s="7">
        <v>1</v>
      </c>
      <c r="M22" s="6" t="s">
        <v>57</v>
      </c>
      <c r="N22" s="7">
        <v>1</v>
      </c>
      <c r="O22" s="7">
        <v>1</v>
      </c>
      <c r="P22" s="8">
        <v>0</v>
      </c>
      <c r="Q22" s="7">
        <v>1</v>
      </c>
      <c r="R22" s="7">
        <v>1</v>
      </c>
      <c r="S22" s="7">
        <v>1</v>
      </c>
      <c r="T22" s="7">
        <v>1</v>
      </c>
      <c r="U22" s="7">
        <v>1</v>
      </c>
      <c r="V22" s="7">
        <v>1</v>
      </c>
      <c r="W22" s="7">
        <v>1</v>
      </c>
      <c r="X22" s="7">
        <v>1</v>
      </c>
      <c r="Y22" s="6" t="s">
        <v>57</v>
      </c>
      <c r="Z22" s="12">
        <v>1</v>
      </c>
      <c r="AA22" s="12">
        <v>1</v>
      </c>
      <c r="AB22" s="12">
        <v>1</v>
      </c>
      <c r="AC22" s="12">
        <v>1</v>
      </c>
      <c r="AD22" s="12">
        <v>1</v>
      </c>
      <c r="AE22" s="12">
        <v>0</v>
      </c>
      <c r="AG22">
        <f t="shared" si="0"/>
        <v>26</v>
      </c>
    </row>
    <row r="23" spans="1:33" x14ac:dyDescent="0.25">
      <c r="A23" s="9" t="s">
        <v>58</v>
      </c>
      <c r="B23" s="5">
        <v>1</v>
      </c>
      <c r="C23" s="5">
        <v>1</v>
      </c>
      <c r="D23" s="5">
        <v>1</v>
      </c>
      <c r="E23" s="5">
        <v>1</v>
      </c>
      <c r="F23" s="5">
        <v>1</v>
      </c>
      <c r="G23" s="5">
        <v>1</v>
      </c>
      <c r="H23" s="5">
        <v>1</v>
      </c>
      <c r="I23" s="5">
        <v>1</v>
      </c>
      <c r="J23" s="5">
        <v>1</v>
      </c>
      <c r="K23" s="5">
        <v>1</v>
      </c>
      <c r="L23" s="5">
        <v>1</v>
      </c>
      <c r="M23" s="9" t="s">
        <v>58</v>
      </c>
      <c r="N23" s="5">
        <v>1</v>
      </c>
      <c r="O23" s="5">
        <v>1</v>
      </c>
      <c r="P23" s="5">
        <v>1</v>
      </c>
      <c r="Q23" s="2">
        <v>0</v>
      </c>
      <c r="R23" s="5">
        <v>1</v>
      </c>
      <c r="S23" s="5">
        <v>1</v>
      </c>
      <c r="T23" s="5">
        <v>1</v>
      </c>
      <c r="U23" s="5">
        <v>1</v>
      </c>
      <c r="V23" s="5">
        <v>1</v>
      </c>
      <c r="W23" s="5">
        <v>1</v>
      </c>
      <c r="X23" s="5">
        <v>1</v>
      </c>
      <c r="Y23" s="9" t="s">
        <v>58</v>
      </c>
      <c r="Z23" s="10">
        <v>1</v>
      </c>
      <c r="AA23" s="10">
        <v>1</v>
      </c>
      <c r="AB23" s="10">
        <v>1</v>
      </c>
      <c r="AC23" s="10">
        <v>1</v>
      </c>
      <c r="AD23" s="10">
        <v>1</v>
      </c>
      <c r="AE23" s="10">
        <v>0</v>
      </c>
      <c r="AG23">
        <f t="shared" si="0"/>
        <v>26</v>
      </c>
    </row>
    <row r="24" spans="1:33" x14ac:dyDescent="0.25">
      <c r="A24" s="6" t="s">
        <v>59</v>
      </c>
      <c r="B24" s="7">
        <v>2</v>
      </c>
      <c r="C24" s="7">
        <v>2</v>
      </c>
      <c r="D24" s="7">
        <v>2</v>
      </c>
      <c r="E24" s="7">
        <v>2</v>
      </c>
      <c r="F24" s="7">
        <v>2</v>
      </c>
      <c r="G24" s="7">
        <v>2</v>
      </c>
      <c r="H24" s="7">
        <v>2</v>
      </c>
      <c r="I24" s="7">
        <v>2</v>
      </c>
      <c r="J24" s="7">
        <v>2</v>
      </c>
      <c r="K24" s="7">
        <v>2</v>
      </c>
      <c r="L24" s="7">
        <v>2</v>
      </c>
      <c r="M24" s="6" t="s">
        <v>59</v>
      </c>
      <c r="N24" s="7">
        <v>2</v>
      </c>
      <c r="O24" s="7">
        <v>2</v>
      </c>
      <c r="P24" s="7">
        <v>2</v>
      </c>
      <c r="Q24" s="7">
        <v>2</v>
      </c>
      <c r="R24" s="8">
        <v>0</v>
      </c>
      <c r="S24" s="7">
        <v>2</v>
      </c>
      <c r="T24" s="7">
        <v>2</v>
      </c>
      <c r="U24" s="7">
        <v>2</v>
      </c>
      <c r="V24" s="7">
        <v>2</v>
      </c>
      <c r="W24" s="7">
        <v>2</v>
      </c>
      <c r="X24" s="7">
        <v>2</v>
      </c>
      <c r="Y24" s="6" t="s">
        <v>59</v>
      </c>
      <c r="Z24" s="12">
        <v>2</v>
      </c>
      <c r="AA24" s="12">
        <v>2</v>
      </c>
      <c r="AB24" s="12">
        <v>2</v>
      </c>
      <c r="AC24" s="12">
        <v>2</v>
      </c>
      <c r="AD24" s="12">
        <v>2</v>
      </c>
      <c r="AE24" s="12">
        <v>0</v>
      </c>
      <c r="AG24">
        <f t="shared" si="0"/>
        <v>52</v>
      </c>
    </row>
    <row r="25" spans="1:33" x14ac:dyDescent="0.25">
      <c r="A25" s="9" t="s">
        <v>60</v>
      </c>
      <c r="B25" s="5">
        <v>1</v>
      </c>
      <c r="C25" s="5">
        <v>1</v>
      </c>
      <c r="D25" s="5">
        <v>1</v>
      </c>
      <c r="E25" s="5">
        <v>1</v>
      </c>
      <c r="F25" s="5">
        <v>1</v>
      </c>
      <c r="G25" s="5">
        <v>1</v>
      </c>
      <c r="H25" s="5">
        <v>1</v>
      </c>
      <c r="I25" s="5">
        <v>1</v>
      </c>
      <c r="J25" s="5">
        <v>1</v>
      </c>
      <c r="K25" s="5">
        <v>1</v>
      </c>
      <c r="L25" s="5">
        <v>1</v>
      </c>
      <c r="M25" s="9" t="s">
        <v>60</v>
      </c>
      <c r="N25" s="5">
        <v>1</v>
      </c>
      <c r="O25" s="5">
        <v>1</v>
      </c>
      <c r="P25" s="5">
        <v>1</v>
      </c>
      <c r="Q25" s="5">
        <v>1</v>
      </c>
      <c r="R25" s="5">
        <v>1</v>
      </c>
      <c r="S25" s="2">
        <v>0</v>
      </c>
      <c r="T25" s="5">
        <v>1</v>
      </c>
      <c r="U25" s="5">
        <v>1</v>
      </c>
      <c r="V25" s="5">
        <v>1</v>
      </c>
      <c r="W25" s="5">
        <v>1</v>
      </c>
      <c r="X25" s="5">
        <v>1</v>
      </c>
      <c r="Y25" s="9" t="s">
        <v>60</v>
      </c>
      <c r="Z25" s="10">
        <v>1</v>
      </c>
      <c r="AA25" s="10">
        <v>1</v>
      </c>
      <c r="AB25" s="10">
        <v>1</v>
      </c>
      <c r="AC25" s="10">
        <v>1</v>
      </c>
      <c r="AD25" s="10">
        <v>1</v>
      </c>
      <c r="AE25" s="10">
        <v>0</v>
      </c>
      <c r="AG25">
        <f t="shared" si="0"/>
        <v>26</v>
      </c>
    </row>
    <row r="26" spans="1:33" x14ac:dyDescent="0.25">
      <c r="A26" s="6" t="s">
        <v>61</v>
      </c>
      <c r="B26" s="7">
        <v>1</v>
      </c>
      <c r="C26" s="7">
        <v>1</v>
      </c>
      <c r="D26" s="7">
        <v>1</v>
      </c>
      <c r="E26" s="7">
        <v>1</v>
      </c>
      <c r="F26" s="7">
        <v>1</v>
      </c>
      <c r="G26" s="7">
        <v>1</v>
      </c>
      <c r="H26" s="7">
        <v>1</v>
      </c>
      <c r="I26" s="7">
        <v>1</v>
      </c>
      <c r="J26" s="7">
        <v>1</v>
      </c>
      <c r="K26" s="7">
        <v>1</v>
      </c>
      <c r="L26" s="7">
        <v>1</v>
      </c>
      <c r="M26" s="6" t="s">
        <v>61</v>
      </c>
      <c r="N26" s="7">
        <v>1</v>
      </c>
      <c r="O26" s="7">
        <v>1</v>
      </c>
      <c r="P26" s="7">
        <v>1</v>
      </c>
      <c r="Q26" s="7">
        <v>1</v>
      </c>
      <c r="R26" s="7">
        <v>1</v>
      </c>
      <c r="S26" s="7">
        <v>1</v>
      </c>
      <c r="T26" s="8">
        <v>0</v>
      </c>
      <c r="U26" s="7">
        <v>1</v>
      </c>
      <c r="V26" s="7">
        <v>1</v>
      </c>
      <c r="W26" s="7">
        <v>1</v>
      </c>
      <c r="X26" s="7">
        <v>1</v>
      </c>
      <c r="Y26" s="6" t="s">
        <v>61</v>
      </c>
      <c r="Z26" s="12">
        <v>1</v>
      </c>
      <c r="AA26" s="12">
        <v>1</v>
      </c>
      <c r="AB26" s="14">
        <v>0</v>
      </c>
      <c r="AC26" s="12">
        <v>1</v>
      </c>
      <c r="AD26" s="14">
        <v>0</v>
      </c>
      <c r="AE26" s="12">
        <v>0</v>
      </c>
      <c r="AG26">
        <f t="shared" si="0"/>
        <v>24</v>
      </c>
    </row>
    <row r="27" spans="1:33" x14ac:dyDescent="0.25">
      <c r="A27" s="9" t="s">
        <v>62</v>
      </c>
      <c r="B27" s="5">
        <v>1</v>
      </c>
      <c r="C27" s="5">
        <v>1</v>
      </c>
      <c r="D27" s="5">
        <v>1</v>
      </c>
      <c r="E27" s="5">
        <v>1</v>
      </c>
      <c r="F27" s="5">
        <v>1</v>
      </c>
      <c r="G27" s="5">
        <v>1</v>
      </c>
      <c r="H27" s="5">
        <v>1</v>
      </c>
      <c r="I27" s="5">
        <v>1</v>
      </c>
      <c r="J27" s="5">
        <v>1</v>
      </c>
      <c r="K27" s="5">
        <v>1</v>
      </c>
      <c r="L27" s="5">
        <v>1</v>
      </c>
      <c r="M27" s="9" t="s">
        <v>62</v>
      </c>
      <c r="N27" s="5">
        <v>1</v>
      </c>
      <c r="O27" s="5">
        <v>1</v>
      </c>
      <c r="P27" s="5">
        <v>1</v>
      </c>
      <c r="Q27" s="5">
        <v>1</v>
      </c>
      <c r="R27" s="5">
        <v>1</v>
      </c>
      <c r="S27" s="5">
        <v>1</v>
      </c>
      <c r="T27" s="5">
        <v>1</v>
      </c>
      <c r="U27" s="2">
        <v>0</v>
      </c>
      <c r="V27" s="5">
        <v>1</v>
      </c>
      <c r="W27" s="5">
        <v>1</v>
      </c>
      <c r="X27" s="5">
        <v>1</v>
      </c>
      <c r="Y27" s="9" t="s">
        <v>62</v>
      </c>
      <c r="Z27" s="10">
        <v>1</v>
      </c>
      <c r="AA27" s="10">
        <v>1</v>
      </c>
      <c r="AB27" s="10">
        <v>1</v>
      </c>
      <c r="AC27" s="10">
        <v>1</v>
      </c>
      <c r="AD27" s="10">
        <v>1</v>
      </c>
      <c r="AE27" s="10">
        <v>0</v>
      </c>
      <c r="AG27">
        <f t="shared" si="0"/>
        <v>26</v>
      </c>
    </row>
    <row r="28" spans="1:33" x14ac:dyDescent="0.25">
      <c r="A28" s="6" t="s">
        <v>63</v>
      </c>
      <c r="B28" s="7">
        <v>1</v>
      </c>
      <c r="C28" s="7">
        <v>1</v>
      </c>
      <c r="D28" s="7">
        <v>1</v>
      </c>
      <c r="E28" s="7">
        <v>1</v>
      </c>
      <c r="F28" s="7">
        <v>1</v>
      </c>
      <c r="G28" s="7">
        <v>1</v>
      </c>
      <c r="H28" s="7">
        <v>1</v>
      </c>
      <c r="I28" s="7">
        <v>1</v>
      </c>
      <c r="J28" s="7">
        <v>1</v>
      </c>
      <c r="K28" s="7">
        <v>1</v>
      </c>
      <c r="L28" s="7">
        <v>1</v>
      </c>
      <c r="M28" s="6" t="s">
        <v>63</v>
      </c>
      <c r="N28" s="7">
        <v>1</v>
      </c>
      <c r="O28" s="7">
        <v>1</v>
      </c>
      <c r="P28" s="7">
        <v>1</v>
      </c>
      <c r="Q28" s="7">
        <v>1</v>
      </c>
      <c r="R28" s="7">
        <v>1</v>
      </c>
      <c r="S28" s="7">
        <v>1</v>
      </c>
      <c r="T28" s="7">
        <v>1</v>
      </c>
      <c r="U28" s="7">
        <v>1</v>
      </c>
      <c r="V28" s="8">
        <v>0</v>
      </c>
      <c r="W28" s="7">
        <v>1</v>
      </c>
      <c r="X28" s="7">
        <v>1</v>
      </c>
      <c r="Y28" s="6" t="s">
        <v>63</v>
      </c>
      <c r="Z28" s="12">
        <v>1</v>
      </c>
      <c r="AA28" s="12">
        <v>1</v>
      </c>
      <c r="AB28" s="12">
        <v>1</v>
      </c>
      <c r="AC28" s="12">
        <v>1</v>
      </c>
      <c r="AD28" s="12">
        <v>1</v>
      </c>
      <c r="AE28" s="12">
        <v>0</v>
      </c>
      <c r="AG28">
        <f t="shared" si="0"/>
        <v>26</v>
      </c>
    </row>
    <row r="29" spans="1:33" x14ac:dyDescent="0.25">
      <c r="A29" s="9" t="s">
        <v>64</v>
      </c>
      <c r="B29" s="5">
        <v>1</v>
      </c>
      <c r="C29" s="5">
        <v>1</v>
      </c>
      <c r="D29" s="5">
        <v>1</v>
      </c>
      <c r="E29" s="5">
        <v>1</v>
      </c>
      <c r="F29" s="5">
        <v>1</v>
      </c>
      <c r="G29" s="5">
        <v>1</v>
      </c>
      <c r="H29" s="5">
        <v>1</v>
      </c>
      <c r="I29" s="5">
        <v>1</v>
      </c>
      <c r="J29" s="5">
        <v>1</v>
      </c>
      <c r="K29" s="5">
        <v>1</v>
      </c>
      <c r="L29" s="5">
        <v>1</v>
      </c>
      <c r="M29" s="9" t="s">
        <v>64</v>
      </c>
      <c r="N29" s="5">
        <v>1</v>
      </c>
      <c r="O29" s="5">
        <v>1</v>
      </c>
      <c r="P29" s="5">
        <v>1</v>
      </c>
      <c r="Q29" s="5">
        <v>1</v>
      </c>
      <c r="R29" s="5">
        <v>1</v>
      </c>
      <c r="S29" s="5">
        <v>1</v>
      </c>
      <c r="T29" s="5">
        <v>1</v>
      </c>
      <c r="U29" s="5">
        <v>1</v>
      </c>
      <c r="V29" s="5">
        <v>1</v>
      </c>
      <c r="W29" s="2">
        <v>0</v>
      </c>
      <c r="X29" s="5">
        <v>1</v>
      </c>
      <c r="Y29" s="9" t="s">
        <v>64</v>
      </c>
      <c r="Z29" s="10">
        <v>1</v>
      </c>
      <c r="AA29" s="10">
        <v>1</v>
      </c>
      <c r="AB29" s="10">
        <v>1</v>
      </c>
      <c r="AC29" s="10">
        <v>1</v>
      </c>
      <c r="AD29" s="10">
        <v>1</v>
      </c>
      <c r="AE29" s="10">
        <v>0</v>
      </c>
      <c r="AG29">
        <f t="shared" si="0"/>
        <v>26</v>
      </c>
    </row>
    <row r="30" spans="1:33" x14ac:dyDescent="0.25">
      <c r="A30" s="6" t="s">
        <v>65</v>
      </c>
      <c r="B30" s="7">
        <v>1</v>
      </c>
      <c r="C30" s="7">
        <v>1</v>
      </c>
      <c r="D30" s="7">
        <v>1</v>
      </c>
      <c r="E30" s="7">
        <v>1</v>
      </c>
      <c r="F30" s="7">
        <v>1</v>
      </c>
      <c r="G30" s="7">
        <v>1</v>
      </c>
      <c r="H30" s="7">
        <v>1</v>
      </c>
      <c r="I30" s="7">
        <v>1</v>
      </c>
      <c r="J30" s="7">
        <v>1</v>
      </c>
      <c r="K30" s="7">
        <v>1</v>
      </c>
      <c r="L30" s="7">
        <v>1</v>
      </c>
      <c r="M30" s="6" t="s">
        <v>65</v>
      </c>
      <c r="N30" s="7">
        <v>1</v>
      </c>
      <c r="O30" s="7">
        <v>1</v>
      </c>
      <c r="P30" s="7">
        <v>1</v>
      </c>
      <c r="Q30" s="7">
        <v>1</v>
      </c>
      <c r="R30" s="7">
        <v>1</v>
      </c>
      <c r="S30" s="7">
        <v>1</v>
      </c>
      <c r="T30" s="7">
        <v>1</v>
      </c>
      <c r="U30" s="7">
        <v>1</v>
      </c>
      <c r="V30" s="7">
        <v>1</v>
      </c>
      <c r="W30" s="7">
        <v>1</v>
      </c>
      <c r="X30" s="14">
        <v>0</v>
      </c>
      <c r="Y30" s="6" t="s">
        <v>65</v>
      </c>
      <c r="Z30" s="12">
        <v>1</v>
      </c>
      <c r="AA30" s="12">
        <v>1</v>
      </c>
      <c r="AB30" s="12">
        <v>1</v>
      </c>
      <c r="AC30" s="12">
        <v>1</v>
      </c>
      <c r="AD30" s="12">
        <v>1</v>
      </c>
      <c r="AE30" s="12">
        <v>0</v>
      </c>
      <c r="AG30">
        <f t="shared" si="0"/>
        <v>26</v>
      </c>
    </row>
    <row r="31" spans="1:33" x14ac:dyDescent="0.25">
      <c r="A31" s="9" t="s">
        <v>66</v>
      </c>
      <c r="B31" s="5">
        <v>0</v>
      </c>
      <c r="C31" s="5">
        <v>0</v>
      </c>
      <c r="D31" s="5">
        <v>0</v>
      </c>
      <c r="E31" s="5">
        <v>0</v>
      </c>
      <c r="F31" s="5">
        <v>0</v>
      </c>
      <c r="G31" s="5">
        <v>0</v>
      </c>
      <c r="H31" s="5">
        <v>0</v>
      </c>
      <c r="I31" s="5">
        <v>0</v>
      </c>
      <c r="J31" s="5">
        <v>0</v>
      </c>
      <c r="K31" s="5">
        <v>0</v>
      </c>
      <c r="L31" s="5">
        <v>0</v>
      </c>
      <c r="M31" s="9" t="s">
        <v>66</v>
      </c>
      <c r="N31" s="5">
        <v>0</v>
      </c>
      <c r="O31" s="5">
        <v>0</v>
      </c>
      <c r="P31" s="5">
        <v>0</v>
      </c>
      <c r="Q31" s="5">
        <v>0</v>
      </c>
      <c r="R31" s="5">
        <v>0</v>
      </c>
      <c r="S31" s="5">
        <v>0</v>
      </c>
      <c r="T31" s="5">
        <v>0</v>
      </c>
      <c r="U31" s="5">
        <v>0</v>
      </c>
      <c r="V31" s="5">
        <v>0</v>
      </c>
      <c r="W31" s="5">
        <v>1</v>
      </c>
      <c r="X31" s="10">
        <v>0</v>
      </c>
      <c r="Y31" s="9" t="s">
        <v>66</v>
      </c>
      <c r="Z31" s="10">
        <v>0</v>
      </c>
      <c r="AA31" s="10">
        <v>0</v>
      </c>
      <c r="AB31" s="10">
        <v>0</v>
      </c>
      <c r="AC31" s="10">
        <v>0</v>
      </c>
      <c r="AD31" s="10">
        <v>0</v>
      </c>
      <c r="AE31" s="10">
        <v>0</v>
      </c>
      <c r="AG31">
        <f t="shared" si="0"/>
        <v>1</v>
      </c>
    </row>
    <row r="32" spans="1:33" x14ac:dyDescent="0.25">
      <c r="A32" s="6" t="s">
        <v>67</v>
      </c>
      <c r="B32" s="7">
        <v>0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  <c r="H32" s="7">
        <v>1</v>
      </c>
      <c r="I32" s="7">
        <v>0</v>
      </c>
      <c r="J32" s="7">
        <v>0</v>
      </c>
      <c r="K32" s="7">
        <v>0</v>
      </c>
      <c r="L32" s="7">
        <v>0</v>
      </c>
      <c r="M32" s="6" t="s">
        <v>67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12">
        <v>0</v>
      </c>
      <c r="Y32" s="6" t="s">
        <v>67</v>
      </c>
      <c r="Z32" s="12">
        <v>1</v>
      </c>
      <c r="AA32" s="12">
        <v>0</v>
      </c>
      <c r="AB32" s="12">
        <v>0</v>
      </c>
      <c r="AC32" s="12">
        <v>0</v>
      </c>
      <c r="AD32" s="12">
        <v>1</v>
      </c>
      <c r="AE32" s="12">
        <v>0</v>
      </c>
      <c r="AG32">
        <f t="shared" si="0"/>
        <v>3</v>
      </c>
    </row>
    <row r="33" spans="1:33" x14ac:dyDescent="0.25">
      <c r="A33" s="6" t="s">
        <v>69</v>
      </c>
      <c r="B33" s="7">
        <f t="shared" ref="B33:G33" si="1">100-SUM(B5:B32)</f>
        <v>21.5</v>
      </c>
      <c r="C33" s="7">
        <f t="shared" si="1"/>
        <v>22.5</v>
      </c>
      <c r="D33" s="7">
        <f t="shared" si="1"/>
        <v>22.5</v>
      </c>
      <c r="E33" s="7">
        <f t="shared" si="1"/>
        <v>22.5</v>
      </c>
      <c r="F33" s="7">
        <f t="shared" si="1"/>
        <v>31.5</v>
      </c>
      <c r="G33" s="7">
        <f t="shared" si="1"/>
        <v>22.5</v>
      </c>
      <c r="H33" s="7">
        <v>2.5</v>
      </c>
      <c r="I33" s="7">
        <f>100-SUM(I5:I32)</f>
        <v>31.5</v>
      </c>
      <c r="J33" s="7">
        <f>100-SUM(J5:J32)</f>
        <v>22.5</v>
      </c>
      <c r="K33" s="7">
        <f>100-SUM(K5:K32)</f>
        <v>22.5</v>
      </c>
      <c r="L33" s="7">
        <f>100-SUM(L5:L32)</f>
        <v>22.5</v>
      </c>
      <c r="M33" s="6" t="s">
        <v>69</v>
      </c>
      <c r="N33" s="7">
        <f t="shared" ref="N33:X33" si="2">100-SUM(N5:N32)</f>
        <v>22.5</v>
      </c>
      <c r="O33" s="7">
        <f t="shared" si="2"/>
        <v>25.5</v>
      </c>
      <c r="P33" s="7">
        <f t="shared" si="2"/>
        <v>22.5</v>
      </c>
      <c r="Q33" s="7">
        <f t="shared" si="2"/>
        <v>22.5</v>
      </c>
      <c r="R33" s="7">
        <f t="shared" si="2"/>
        <v>23.5</v>
      </c>
      <c r="S33" s="7">
        <f t="shared" si="2"/>
        <v>22.5</v>
      </c>
      <c r="T33" s="7">
        <f t="shared" si="2"/>
        <v>22.5</v>
      </c>
      <c r="U33" s="7">
        <f t="shared" si="2"/>
        <v>22.5</v>
      </c>
      <c r="V33" s="7">
        <f t="shared" si="2"/>
        <v>22.5</v>
      </c>
      <c r="W33" s="7">
        <f t="shared" si="2"/>
        <v>21.5</v>
      </c>
      <c r="X33" s="12">
        <f t="shared" si="2"/>
        <v>22.5</v>
      </c>
      <c r="Y33" s="6" t="s">
        <v>69</v>
      </c>
      <c r="Z33" s="12">
        <f t="shared" ref="Z33:AE33" si="3">100-SUM(Z5:Z32)</f>
        <v>24</v>
      </c>
      <c r="AA33" s="12">
        <f t="shared" si="3"/>
        <v>32.5</v>
      </c>
      <c r="AB33" s="12">
        <f t="shared" si="3"/>
        <v>23.5</v>
      </c>
      <c r="AC33" s="12">
        <f t="shared" si="3"/>
        <v>32.5</v>
      </c>
      <c r="AD33" s="12">
        <f t="shared" si="3"/>
        <v>25</v>
      </c>
      <c r="AE33" s="12">
        <f t="shared" si="3"/>
        <v>66</v>
      </c>
      <c r="AG33">
        <f t="shared" si="0"/>
        <v>698.5</v>
      </c>
    </row>
    <row r="34" spans="1:33" x14ac:dyDescent="0.25">
      <c r="A34" s="4" t="s">
        <v>70</v>
      </c>
      <c r="B34" s="2">
        <f t="shared" ref="B34:L34" si="4">SUM(B5:B33)</f>
        <v>100</v>
      </c>
      <c r="C34" s="2">
        <f t="shared" si="4"/>
        <v>100</v>
      </c>
      <c r="D34" s="2">
        <f t="shared" si="4"/>
        <v>100</v>
      </c>
      <c r="E34" s="2">
        <f t="shared" si="4"/>
        <v>100</v>
      </c>
      <c r="F34" s="2">
        <f t="shared" si="4"/>
        <v>100</v>
      </c>
      <c r="G34" s="2">
        <f t="shared" si="4"/>
        <v>100</v>
      </c>
      <c r="H34" s="2">
        <f t="shared" si="4"/>
        <v>79.5</v>
      </c>
      <c r="I34" s="2">
        <f t="shared" si="4"/>
        <v>100</v>
      </c>
      <c r="J34" s="2">
        <f t="shared" si="4"/>
        <v>100</v>
      </c>
      <c r="K34" s="2">
        <f t="shared" si="4"/>
        <v>100</v>
      </c>
      <c r="L34" s="2">
        <f t="shared" si="4"/>
        <v>100</v>
      </c>
      <c r="M34" s="4" t="s">
        <v>70</v>
      </c>
      <c r="N34" s="2">
        <f t="shared" ref="N34:X34" si="5">SUM(N5:N33)</f>
        <v>100</v>
      </c>
      <c r="O34" s="2">
        <f t="shared" si="5"/>
        <v>100</v>
      </c>
      <c r="P34" s="2">
        <f t="shared" si="5"/>
        <v>100</v>
      </c>
      <c r="Q34" s="2">
        <f t="shared" si="5"/>
        <v>100</v>
      </c>
      <c r="R34" s="2">
        <f t="shared" si="5"/>
        <v>100</v>
      </c>
      <c r="S34" s="2">
        <f t="shared" si="5"/>
        <v>100</v>
      </c>
      <c r="T34" s="2">
        <f t="shared" si="5"/>
        <v>100</v>
      </c>
      <c r="U34" s="2">
        <f t="shared" si="5"/>
        <v>100</v>
      </c>
      <c r="V34" s="2">
        <f t="shared" si="5"/>
        <v>100</v>
      </c>
      <c r="W34" s="2">
        <f t="shared" si="5"/>
        <v>100</v>
      </c>
      <c r="X34" s="13">
        <f t="shared" si="5"/>
        <v>100</v>
      </c>
      <c r="Y34" s="4" t="s">
        <v>70</v>
      </c>
      <c r="Z34" s="13">
        <f t="shared" ref="Z34:AE34" si="6">SUM(Z5:Z33)</f>
        <v>100</v>
      </c>
      <c r="AA34" s="13">
        <f t="shared" si="6"/>
        <v>100</v>
      </c>
      <c r="AB34" s="13">
        <f t="shared" si="6"/>
        <v>100</v>
      </c>
      <c r="AC34" s="13">
        <f t="shared" si="6"/>
        <v>100</v>
      </c>
      <c r="AD34" s="13">
        <f t="shared" si="6"/>
        <v>100</v>
      </c>
      <c r="AE34" s="13">
        <f t="shared" si="6"/>
        <v>100</v>
      </c>
      <c r="AG34">
        <f>SUM(B34:AD34)</f>
        <v>2679.5</v>
      </c>
    </row>
    <row r="36" spans="1:33" ht="26.25" x14ac:dyDescent="0.4">
      <c r="A36" s="68" t="s">
        <v>228</v>
      </c>
    </row>
    <row r="37" spans="1:33" ht="26.25" x14ac:dyDescent="0.4">
      <c r="A37" s="68" t="s">
        <v>227</v>
      </c>
    </row>
    <row r="38" spans="1:33" ht="26.25" x14ac:dyDescent="0.4">
      <c r="A38" s="68" t="s">
        <v>168</v>
      </c>
    </row>
    <row r="39" spans="1:33" ht="26.25" x14ac:dyDescent="0.4">
      <c r="A39" s="68" t="s">
        <v>229</v>
      </c>
    </row>
    <row r="40" spans="1:33" ht="26.25" x14ac:dyDescent="0.4">
      <c r="A40" s="68" t="s">
        <v>233</v>
      </c>
    </row>
    <row r="41" spans="1:33" ht="26.25" x14ac:dyDescent="0.4">
      <c r="A41" s="68" t="s">
        <v>230</v>
      </c>
    </row>
    <row r="42" spans="1:33" ht="26.25" x14ac:dyDescent="0.4">
      <c r="A42" s="68" t="s">
        <v>231</v>
      </c>
    </row>
  </sheetData>
  <pageMargins left="0.7" right="0.7" top="0.75" bottom="0.75" header="0.3" footer="0.3"/>
  <pageSetup paperSize="9" scale="4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N28"/>
  <sheetViews>
    <sheetView workbookViewId="0">
      <selection activeCell="C14" sqref="C14"/>
    </sheetView>
  </sheetViews>
  <sheetFormatPr defaultRowHeight="15" x14ac:dyDescent="0.25"/>
  <cols>
    <col min="1" max="1" width="16" bestFit="1" customWidth="1"/>
    <col min="2" max="2" width="10.140625" customWidth="1"/>
    <col min="3" max="3" width="10.85546875" customWidth="1"/>
    <col min="4" max="4" width="18.140625" bestFit="1" customWidth="1"/>
    <col min="5" max="5" width="13.85546875" bestFit="1" customWidth="1"/>
    <col min="6" max="6" width="10.5703125" bestFit="1" customWidth="1"/>
    <col min="7" max="7" width="14.140625" customWidth="1"/>
    <col min="12" max="12" width="28.28515625" customWidth="1"/>
  </cols>
  <sheetData>
    <row r="1" spans="1:14" x14ac:dyDescent="0.25">
      <c r="D1" s="15"/>
    </row>
    <row r="2" spans="1:14" x14ac:dyDescent="0.25">
      <c r="A2" s="4" t="s">
        <v>162</v>
      </c>
      <c r="D2" s="15"/>
    </row>
    <row r="3" spans="1:14" ht="26.25" x14ac:dyDescent="0.25">
      <c r="A3" s="17" t="s">
        <v>86</v>
      </c>
      <c r="B3" s="17" t="s">
        <v>87</v>
      </c>
      <c r="C3" s="17" t="s">
        <v>88</v>
      </c>
      <c r="D3" s="18" t="s">
        <v>89</v>
      </c>
      <c r="E3" s="17" t="s">
        <v>90</v>
      </c>
      <c r="F3" s="17" t="s">
        <v>91</v>
      </c>
      <c r="G3" s="18" t="s">
        <v>92</v>
      </c>
      <c r="H3" s="18" t="s">
        <v>93</v>
      </c>
      <c r="I3" s="18" t="s">
        <v>94</v>
      </c>
      <c r="J3" s="18" t="s">
        <v>95</v>
      </c>
      <c r="K3" s="18" t="s">
        <v>96</v>
      </c>
      <c r="L3" s="18" t="s">
        <v>97</v>
      </c>
      <c r="M3" s="18" t="s">
        <v>98</v>
      </c>
      <c r="N3" s="19" t="s">
        <v>99</v>
      </c>
    </row>
    <row r="4" spans="1:14" x14ac:dyDescent="0.25">
      <c r="A4" s="22" t="s">
        <v>116</v>
      </c>
      <c r="B4" s="22" t="s">
        <v>68</v>
      </c>
      <c r="C4" s="22">
        <v>4</v>
      </c>
      <c r="D4" s="17" t="s">
        <v>117</v>
      </c>
      <c r="E4" s="23">
        <v>174.18</v>
      </c>
      <c r="F4" s="24" t="s">
        <v>118</v>
      </c>
      <c r="G4" s="17">
        <v>4</v>
      </c>
      <c r="H4" s="22">
        <v>1000</v>
      </c>
      <c r="I4" s="25">
        <v>5.7</v>
      </c>
      <c r="J4" s="22" t="s">
        <v>119</v>
      </c>
      <c r="K4" s="26" t="s">
        <v>120</v>
      </c>
      <c r="L4" s="22"/>
      <c r="M4" s="24" t="s">
        <v>121</v>
      </c>
      <c r="N4" s="16" t="s">
        <v>122</v>
      </c>
    </row>
    <row r="5" spans="1:14" x14ac:dyDescent="0.25">
      <c r="A5" s="22" t="s">
        <v>116</v>
      </c>
      <c r="B5" s="22" t="s">
        <v>68</v>
      </c>
      <c r="C5" s="22">
        <v>4</v>
      </c>
      <c r="D5" s="17" t="s">
        <v>123</v>
      </c>
      <c r="E5" s="23">
        <v>136.09</v>
      </c>
      <c r="F5" s="24" t="s">
        <v>124</v>
      </c>
      <c r="G5" s="17">
        <v>20</v>
      </c>
      <c r="H5" s="22">
        <v>5000</v>
      </c>
      <c r="I5" s="25">
        <v>36.700000000000003</v>
      </c>
      <c r="J5" s="22" t="s">
        <v>125</v>
      </c>
      <c r="K5" s="26" t="s">
        <v>126</v>
      </c>
      <c r="L5" s="22"/>
      <c r="M5" s="24" t="s">
        <v>127</v>
      </c>
      <c r="N5" s="16" t="s">
        <v>128</v>
      </c>
    </row>
    <row r="6" spans="1:14" x14ac:dyDescent="0.25">
      <c r="A6" s="22" t="s">
        <v>116</v>
      </c>
      <c r="B6" s="22" t="s">
        <v>68</v>
      </c>
      <c r="C6" s="22">
        <v>4</v>
      </c>
      <c r="D6" s="17" t="s">
        <v>129</v>
      </c>
      <c r="E6" s="23">
        <v>243.22</v>
      </c>
      <c r="F6" s="24" t="s">
        <v>130</v>
      </c>
      <c r="G6" s="17">
        <v>2.4</v>
      </c>
      <c r="H6" s="22">
        <v>600</v>
      </c>
      <c r="I6" s="25">
        <v>2.5</v>
      </c>
      <c r="J6" s="22" t="s">
        <v>131</v>
      </c>
      <c r="K6" s="26" t="s">
        <v>132</v>
      </c>
      <c r="L6" s="22"/>
      <c r="M6" s="24" t="s">
        <v>131</v>
      </c>
      <c r="N6" s="16" t="s">
        <v>133</v>
      </c>
    </row>
    <row r="7" spans="1:14" x14ac:dyDescent="0.25">
      <c r="A7" s="22" t="s">
        <v>116</v>
      </c>
      <c r="B7" s="22" t="s">
        <v>68</v>
      </c>
      <c r="C7" s="22">
        <v>4</v>
      </c>
      <c r="D7" s="17" t="s">
        <v>134</v>
      </c>
      <c r="E7" s="23">
        <v>82.03</v>
      </c>
      <c r="F7" s="24" t="s">
        <v>135</v>
      </c>
      <c r="G7" s="17">
        <v>4</v>
      </c>
      <c r="H7" s="22">
        <v>1000</v>
      </c>
      <c r="I7" s="25">
        <v>12.2</v>
      </c>
      <c r="J7" s="22" t="s">
        <v>136</v>
      </c>
      <c r="K7" s="26" t="s">
        <v>137</v>
      </c>
      <c r="L7" s="22"/>
      <c r="M7" s="24" t="s">
        <v>138</v>
      </c>
      <c r="N7" s="16" t="s">
        <v>139</v>
      </c>
    </row>
    <row r="8" spans="1:14" ht="15.75" x14ac:dyDescent="0.25">
      <c r="A8" s="32" t="s">
        <v>147</v>
      </c>
      <c r="B8" s="32" t="s">
        <v>68</v>
      </c>
      <c r="C8" s="32">
        <v>4</v>
      </c>
      <c r="D8" s="49" t="s">
        <v>148</v>
      </c>
      <c r="E8" s="33">
        <v>198.17</v>
      </c>
      <c r="F8" s="34" t="s">
        <v>149</v>
      </c>
      <c r="G8" s="49">
        <v>48.4</v>
      </c>
      <c r="H8" s="32">
        <f>61*198</f>
        <v>12078</v>
      </c>
      <c r="I8" s="35">
        <v>61</v>
      </c>
      <c r="J8" s="32"/>
      <c r="K8" s="36" t="s">
        <v>150</v>
      </c>
      <c r="L8" s="32"/>
      <c r="M8" s="37" t="s">
        <v>151</v>
      </c>
      <c r="N8" s="38"/>
    </row>
    <row r="9" spans="1:14" x14ac:dyDescent="0.25">
      <c r="A9" s="39" t="s">
        <v>152</v>
      </c>
      <c r="B9" s="39" t="s">
        <v>68</v>
      </c>
      <c r="C9" s="39">
        <v>4</v>
      </c>
      <c r="D9" s="56" t="s">
        <v>153</v>
      </c>
      <c r="E9" s="40">
        <v>176.12</v>
      </c>
      <c r="F9" s="41" t="s">
        <v>154</v>
      </c>
      <c r="G9" s="56">
        <v>2</v>
      </c>
      <c r="H9" s="39">
        <v>500</v>
      </c>
      <c r="I9" s="42">
        <v>2.8</v>
      </c>
      <c r="J9" s="39" t="s">
        <v>155</v>
      </c>
      <c r="K9" s="39" t="s">
        <v>156</v>
      </c>
      <c r="L9" s="39"/>
      <c r="M9" s="41" t="s">
        <v>155</v>
      </c>
      <c r="N9" s="43" t="s">
        <v>157</v>
      </c>
    </row>
    <row r="10" spans="1:14" x14ac:dyDescent="0.25">
      <c r="D10" s="15"/>
      <c r="G10" s="15"/>
    </row>
    <row r="11" spans="1:14" x14ac:dyDescent="0.25">
      <c r="D11" s="15"/>
      <c r="G11" s="15"/>
    </row>
    <row r="12" spans="1:14" x14ac:dyDescent="0.25">
      <c r="D12" s="15"/>
      <c r="G12" s="15"/>
    </row>
    <row r="13" spans="1:14" x14ac:dyDescent="0.25">
      <c r="A13" s="4" t="s">
        <v>160</v>
      </c>
      <c r="D13" s="15"/>
      <c r="G13" s="15"/>
    </row>
    <row r="14" spans="1:14" x14ac:dyDescent="0.25">
      <c r="D14" s="15"/>
      <c r="G14" s="15"/>
    </row>
    <row r="15" spans="1:14" ht="26.25" x14ac:dyDescent="0.25">
      <c r="A15" s="17" t="s">
        <v>86</v>
      </c>
      <c r="B15" s="17" t="s">
        <v>87</v>
      </c>
      <c r="C15" s="17" t="s">
        <v>88</v>
      </c>
      <c r="D15" s="18" t="s">
        <v>89</v>
      </c>
      <c r="E15" s="17" t="s">
        <v>90</v>
      </c>
      <c r="F15" s="17" t="s">
        <v>91</v>
      </c>
      <c r="G15" s="18" t="s">
        <v>92</v>
      </c>
      <c r="H15" s="18" t="s">
        <v>93</v>
      </c>
      <c r="I15" s="18" t="s">
        <v>94</v>
      </c>
      <c r="J15" s="18" t="s">
        <v>95</v>
      </c>
      <c r="K15" s="18" t="s">
        <v>96</v>
      </c>
      <c r="L15" s="18" t="s">
        <v>97</v>
      </c>
      <c r="M15" s="18" t="s">
        <v>98</v>
      </c>
      <c r="N15" s="19" t="s">
        <v>99</v>
      </c>
    </row>
    <row r="16" spans="1:14" x14ac:dyDescent="0.25">
      <c r="A16" s="39" t="s">
        <v>161</v>
      </c>
      <c r="B16" s="39" t="s">
        <v>159</v>
      </c>
      <c r="C16" s="39">
        <v>50</v>
      </c>
      <c r="D16" s="57" t="s">
        <v>100</v>
      </c>
      <c r="E16" s="45">
        <v>135.13</v>
      </c>
      <c r="F16" s="46" t="s">
        <v>101</v>
      </c>
      <c r="G16" s="56">
        <v>1.9</v>
      </c>
      <c r="H16" s="47">
        <v>38.5</v>
      </c>
      <c r="I16" s="48">
        <v>0.28491082661141126</v>
      </c>
      <c r="J16" s="44"/>
      <c r="K16" s="44" t="s">
        <v>100</v>
      </c>
      <c r="L16" s="44"/>
      <c r="M16" s="46" t="s">
        <v>102</v>
      </c>
      <c r="N16" s="55" t="s">
        <v>103</v>
      </c>
    </row>
    <row r="17" spans="1:14" x14ac:dyDescent="0.25">
      <c r="A17" s="39" t="s">
        <v>161</v>
      </c>
      <c r="B17" s="39" t="s">
        <v>159</v>
      </c>
      <c r="C17" s="39">
        <v>50</v>
      </c>
      <c r="D17" s="57" t="s">
        <v>104</v>
      </c>
      <c r="E17" s="45">
        <v>151.13</v>
      </c>
      <c r="F17" s="46" t="s">
        <v>105</v>
      </c>
      <c r="G17" s="56">
        <v>1.1000000000000001</v>
      </c>
      <c r="H17" s="47">
        <v>22</v>
      </c>
      <c r="I17" s="48">
        <v>0.14557003903923774</v>
      </c>
      <c r="J17" s="44"/>
      <c r="K17" s="44" t="s">
        <v>104</v>
      </c>
      <c r="L17" s="44"/>
      <c r="M17" s="46" t="s">
        <v>106</v>
      </c>
      <c r="N17" s="55" t="s">
        <v>107</v>
      </c>
    </row>
    <row r="18" spans="1:14" x14ac:dyDescent="0.25">
      <c r="A18" s="39" t="s">
        <v>161</v>
      </c>
      <c r="B18" s="39" t="s">
        <v>159</v>
      </c>
      <c r="C18" s="39">
        <v>50</v>
      </c>
      <c r="D18" s="57" t="s">
        <v>108</v>
      </c>
      <c r="E18" s="45">
        <v>112.09</v>
      </c>
      <c r="F18" s="46" t="s">
        <v>109</v>
      </c>
      <c r="G18" s="56">
        <v>1.1000000000000001</v>
      </c>
      <c r="H18" s="47">
        <v>22</v>
      </c>
      <c r="I18" s="48">
        <v>0.19627085377821393</v>
      </c>
      <c r="J18" s="44"/>
      <c r="K18" s="44" t="s">
        <v>108</v>
      </c>
      <c r="L18" s="44"/>
      <c r="M18" s="46" t="s">
        <v>110</v>
      </c>
      <c r="N18" s="55" t="s">
        <v>111</v>
      </c>
    </row>
    <row r="21" spans="1:14" x14ac:dyDescent="0.25">
      <c r="A21" s="58" t="s">
        <v>166</v>
      </c>
    </row>
    <row r="22" spans="1:14" x14ac:dyDescent="0.25">
      <c r="A22" s="39" t="s">
        <v>163</v>
      </c>
      <c r="B22" s="39" t="s">
        <v>164</v>
      </c>
      <c r="C22" s="49">
        <v>20</v>
      </c>
      <c r="D22" s="49" t="s">
        <v>112</v>
      </c>
      <c r="E22" s="50">
        <v>152.11000000000001</v>
      </c>
      <c r="F22" s="51" t="s">
        <v>113</v>
      </c>
      <c r="G22" s="49">
        <v>0.2</v>
      </c>
      <c r="H22" s="32">
        <v>10</v>
      </c>
      <c r="I22" s="52">
        <v>6.6000000000000003E-2</v>
      </c>
      <c r="J22" s="51" t="s">
        <v>114</v>
      </c>
      <c r="K22" s="53" t="s">
        <v>112</v>
      </c>
      <c r="L22" s="53"/>
      <c r="M22" s="51" t="s">
        <v>114</v>
      </c>
      <c r="N22" s="54" t="s">
        <v>115</v>
      </c>
    </row>
    <row r="23" spans="1:14" ht="15.75" x14ac:dyDescent="0.25">
      <c r="A23" s="20" t="s">
        <v>116</v>
      </c>
      <c r="B23" s="39" t="s">
        <v>164</v>
      </c>
      <c r="C23" s="20">
        <v>20</v>
      </c>
      <c r="D23" s="21" t="s">
        <v>140</v>
      </c>
      <c r="E23" s="27">
        <v>84</v>
      </c>
      <c r="F23" s="28" t="s">
        <v>141</v>
      </c>
      <c r="G23" s="21">
        <v>50</v>
      </c>
      <c r="H23" s="29">
        <v>2500</v>
      </c>
      <c r="I23" s="30">
        <v>30</v>
      </c>
      <c r="J23" s="20" t="s">
        <v>142</v>
      </c>
      <c r="K23" s="20" t="s">
        <v>143</v>
      </c>
      <c r="L23" s="20" t="s">
        <v>144</v>
      </c>
      <c r="M23" s="20" t="s">
        <v>145</v>
      </c>
      <c r="N23" s="31" t="s">
        <v>146</v>
      </c>
    </row>
    <row r="27" spans="1:14" x14ac:dyDescent="0.25">
      <c r="A27" s="4" t="s">
        <v>43</v>
      </c>
      <c r="C27" t="s">
        <v>158</v>
      </c>
    </row>
    <row r="28" spans="1:14" x14ac:dyDescent="0.25">
      <c r="A28" s="4" t="s">
        <v>44</v>
      </c>
      <c r="C28" t="s">
        <v>158</v>
      </c>
    </row>
  </sheetData>
  <pageMargins left="0.7" right="0.7" top="0.75" bottom="0.75" header="0.3" footer="0.3"/>
  <pageSetup paperSize="9" scale="74" orientation="landscape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"/>
  <sheetViews>
    <sheetView workbookViewId="0">
      <selection sqref="A1:A7"/>
    </sheetView>
  </sheetViews>
  <sheetFormatPr defaultRowHeight="15" x14ac:dyDescent="0.25"/>
  <cols>
    <col min="1" max="1" width="15.7109375" customWidth="1"/>
    <col min="2" max="2" width="14.28515625" bestFit="1" customWidth="1"/>
    <col min="10" max="11" width="17" bestFit="1" customWidth="1"/>
  </cols>
  <sheetData>
    <row r="1" spans="1:12" x14ac:dyDescent="0.25">
      <c r="A1" t="s">
        <v>211</v>
      </c>
    </row>
    <row r="2" spans="1:12" x14ac:dyDescent="0.25">
      <c r="A2" t="s">
        <v>167</v>
      </c>
    </row>
    <row r="3" spans="1:12" x14ac:dyDescent="0.25">
      <c r="A3" t="s">
        <v>168</v>
      </c>
    </row>
    <row r="4" spans="1:12" x14ac:dyDescent="0.25">
      <c r="A4" t="s">
        <v>169</v>
      </c>
    </row>
    <row r="5" spans="1:12" x14ac:dyDescent="0.25">
      <c r="A5" t="s">
        <v>170</v>
      </c>
    </row>
    <row r="6" spans="1:12" x14ac:dyDescent="0.25">
      <c r="A6" t="s">
        <v>171</v>
      </c>
    </row>
    <row r="7" spans="1:12" x14ac:dyDescent="0.25">
      <c r="A7" t="s">
        <v>205</v>
      </c>
    </row>
    <row r="9" spans="1:12" x14ac:dyDescent="0.25">
      <c r="C9" s="100" t="s">
        <v>208</v>
      </c>
      <c r="D9" s="100"/>
      <c r="E9" s="100"/>
      <c r="F9" s="100"/>
      <c r="G9" s="100"/>
      <c r="H9" s="100"/>
      <c r="J9" s="100" t="s">
        <v>209</v>
      </c>
      <c r="K9" s="100"/>
      <c r="L9" s="100"/>
    </row>
    <row r="10" spans="1:12" x14ac:dyDescent="0.25">
      <c r="B10" s="16" t="s">
        <v>200</v>
      </c>
      <c r="C10" s="100" t="s">
        <v>204</v>
      </c>
      <c r="D10" s="100"/>
      <c r="E10" s="100" t="s">
        <v>206</v>
      </c>
      <c r="F10" s="100"/>
      <c r="G10" s="100" t="s">
        <v>207</v>
      </c>
      <c r="H10" s="100"/>
      <c r="J10" t="s">
        <v>204</v>
      </c>
      <c r="K10" t="s">
        <v>210</v>
      </c>
    </row>
    <row r="11" spans="1:12" x14ac:dyDescent="0.25">
      <c r="A11" t="s">
        <v>172</v>
      </c>
      <c r="B11" s="59" t="s">
        <v>202</v>
      </c>
      <c r="C11" s="61">
        <v>0.26300000000000001</v>
      </c>
      <c r="D11" s="62">
        <v>0.253</v>
      </c>
      <c r="E11">
        <v>0.25800000000000001</v>
      </c>
      <c r="F11" s="62"/>
      <c r="H11" s="62"/>
      <c r="J11">
        <f>(C11+D11)/2*5</f>
        <v>1.29</v>
      </c>
      <c r="K11">
        <f>E11*5</f>
        <v>1.29</v>
      </c>
    </row>
    <row r="12" spans="1:12" x14ac:dyDescent="0.25">
      <c r="A12" t="s">
        <v>173</v>
      </c>
      <c r="B12" s="16" t="s">
        <v>21</v>
      </c>
      <c r="C12" s="61">
        <v>0.26800000000000002</v>
      </c>
      <c r="D12" s="62">
        <v>0.26500000000000001</v>
      </c>
      <c r="E12">
        <v>0.26300000000000001</v>
      </c>
      <c r="F12" s="62"/>
      <c r="H12" s="62"/>
      <c r="J12">
        <f t="shared" ref="J12:J38" si="0">(C12+D12)/2*5</f>
        <v>1.3325</v>
      </c>
      <c r="K12">
        <f t="shared" ref="K12:K38" si="1">E12*5</f>
        <v>1.3149999999999999</v>
      </c>
    </row>
    <row r="13" spans="1:12" x14ac:dyDescent="0.25">
      <c r="A13" t="s">
        <v>174</v>
      </c>
      <c r="B13" s="16" t="s">
        <v>22</v>
      </c>
      <c r="C13" s="61">
        <v>2.1999999999999999E-2</v>
      </c>
      <c r="D13" s="62">
        <v>2.5000000000000001E-2</v>
      </c>
      <c r="E13">
        <v>2.3E-2</v>
      </c>
      <c r="F13" s="62"/>
      <c r="H13" s="62"/>
      <c r="J13">
        <f t="shared" si="0"/>
        <v>0.11749999999999999</v>
      </c>
      <c r="K13">
        <f t="shared" si="1"/>
        <v>0.11499999999999999</v>
      </c>
    </row>
    <row r="14" spans="1:12" x14ac:dyDescent="0.25">
      <c r="A14" t="s">
        <v>175</v>
      </c>
      <c r="B14" s="16" t="s">
        <v>23</v>
      </c>
      <c r="C14" s="61">
        <v>0.27600000000000002</v>
      </c>
      <c r="D14" s="62">
        <v>0.27700000000000002</v>
      </c>
      <c r="E14">
        <v>0.26200000000000001</v>
      </c>
      <c r="F14" s="62"/>
      <c r="H14" s="62"/>
      <c r="J14">
        <f t="shared" si="0"/>
        <v>1.3825000000000001</v>
      </c>
      <c r="K14">
        <f t="shared" si="1"/>
        <v>1.31</v>
      </c>
    </row>
    <row r="15" spans="1:12" x14ac:dyDescent="0.25">
      <c r="A15" t="s">
        <v>176</v>
      </c>
      <c r="B15" s="16" t="s">
        <v>24</v>
      </c>
      <c r="C15" s="61">
        <v>0.27900000000000003</v>
      </c>
      <c r="D15" s="62">
        <v>0.27500000000000002</v>
      </c>
      <c r="E15">
        <v>0.26700000000000002</v>
      </c>
      <c r="F15" s="62"/>
      <c r="H15" s="62"/>
      <c r="J15">
        <f t="shared" si="0"/>
        <v>1.3850000000000002</v>
      </c>
      <c r="K15">
        <f t="shared" si="1"/>
        <v>1.335</v>
      </c>
    </row>
    <row r="16" spans="1:12" x14ac:dyDescent="0.25">
      <c r="A16" t="s">
        <v>177</v>
      </c>
      <c r="B16" s="16" t="s">
        <v>25</v>
      </c>
      <c r="C16" s="61">
        <v>0.24099999999999999</v>
      </c>
      <c r="D16" s="62">
        <v>0.23899999999999999</v>
      </c>
      <c r="E16">
        <v>0.23400000000000001</v>
      </c>
      <c r="F16" s="62"/>
      <c r="H16" s="62"/>
      <c r="J16">
        <f t="shared" si="0"/>
        <v>1.2</v>
      </c>
      <c r="K16">
        <f t="shared" si="1"/>
        <v>1.1700000000000002</v>
      </c>
    </row>
    <row r="17" spans="1:11" x14ac:dyDescent="0.25">
      <c r="A17" t="s">
        <v>178</v>
      </c>
      <c r="B17" s="16" t="s">
        <v>73</v>
      </c>
      <c r="C17" s="61">
        <v>0.252</v>
      </c>
      <c r="D17" s="62">
        <v>0.245</v>
      </c>
      <c r="E17">
        <v>0.255</v>
      </c>
      <c r="F17" s="62"/>
      <c r="H17" s="62"/>
      <c r="J17">
        <f t="shared" si="0"/>
        <v>1.2424999999999999</v>
      </c>
      <c r="K17">
        <f t="shared" si="1"/>
        <v>1.2749999999999999</v>
      </c>
    </row>
    <row r="18" spans="1:11" x14ac:dyDescent="0.25">
      <c r="A18" t="s">
        <v>179</v>
      </c>
      <c r="B18" s="16" t="s">
        <v>26</v>
      </c>
      <c r="C18" s="61">
        <v>0.28999999999999998</v>
      </c>
      <c r="D18" s="62">
        <v>0.30499999999999999</v>
      </c>
      <c r="E18">
        <v>0.26900000000000002</v>
      </c>
      <c r="F18" s="62"/>
      <c r="H18" s="62"/>
      <c r="J18">
        <f t="shared" si="0"/>
        <v>1.4874999999999998</v>
      </c>
      <c r="K18">
        <f t="shared" si="1"/>
        <v>1.3450000000000002</v>
      </c>
    </row>
    <row r="19" spans="1:11" x14ac:dyDescent="0.25">
      <c r="A19" t="s">
        <v>180</v>
      </c>
      <c r="B19" s="16" t="s">
        <v>27</v>
      </c>
      <c r="C19" s="61">
        <v>0.251</v>
      </c>
      <c r="D19" s="62">
        <v>0.24099999999999999</v>
      </c>
      <c r="E19">
        <v>0.24</v>
      </c>
      <c r="F19" s="62"/>
      <c r="H19" s="62"/>
      <c r="J19">
        <f t="shared" si="0"/>
        <v>1.23</v>
      </c>
      <c r="K19">
        <f t="shared" si="1"/>
        <v>1.2</v>
      </c>
    </row>
    <row r="20" spans="1:11" x14ac:dyDescent="0.25">
      <c r="A20" t="s">
        <v>181</v>
      </c>
      <c r="B20" s="16" t="s">
        <v>28</v>
      </c>
      <c r="C20" s="61">
        <v>5.8999999999999997E-2</v>
      </c>
      <c r="D20" s="62">
        <v>5.8000000000000003E-2</v>
      </c>
      <c r="E20">
        <v>4.2999999999999997E-2</v>
      </c>
      <c r="F20" s="62"/>
      <c r="H20" s="62"/>
      <c r="J20">
        <f t="shared" si="0"/>
        <v>0.29249999999999998</v>
      </c>
      <c r="K20">
        <f t="shared" si="1"/>
        <v>0.21499999999999997</v>
      </c>
    </row>
    <row r="21" spans="1:11" x14ac:dyDescent="0.25">
      <c r="A21" t="s">
        <v>182</v>
      </c>
      <c r="B21" s="16" t="s">
        <v>29</v>
      </c>
      <c r="C21" s="61">
        <v>5.8000000000000003E-2</v>
      </c>
      <c r="D21" s="62">
        <v>5.8999999999999997E-2</v>
      </c>
      <c r="E21">
        <v>4.2999999999999997E-2</v>
      </c>
      <c r="F21" s="62"/>
      <c r="H21" s="62"/>
      <c r="J21">
        <f t="shared" si="0"/>
        <v>0.29249999999999998</v>
      </c>
      <c r="K21">
        <f t="shared" si="1"/>
        <v>0.21499999999999997</v>
      </c>
    </row>
    <row r="22" spans="1:11" x14ac:dyDescent="0.25">
      <c r="A22" t="s">
        <v>183</v>
      </c>
      <c r="B22" s="16" t="s">
        <v>30</v>
      </c>
      <c r="C22" s="61">
        <v>2.3E-2</v>
      </c>
      <c r="D22" s="62">
        <v>2.1999999999999999E-2</v>
      </c>
      <c r="E22">
        <v>1.7999999999999999E-2</v>
      </c>
      <c r="F22" s="62"/>
      <c r="H22" s="62"/>
      <c r="J22">
        <f t="shared" si="0"/>
        <v>0.11249999999999999</v>
      </c>
      <c r="K22">
        <f t="shared" si="1"/>
        <v>0.09</v>
      </c>
    </row>
    <row r="23" spans="1:11" x14ac:dyDescent="0.25">
      <c r="A23" t="s">
        <v>184</v>
      </c>
      <c r="B23" s="16" t="s">
        <v>31</v>
      </c>
      <c r="C23" s="61">
        <v>2.3E-2</v>
      </c>
      <c r="D23" s="62">
        <v>2.1999999999999999E-2</v>
      </c>
      <c r="E23">
        <v>1.6E-2</v>
      </c>
      <c r="F23" s="62"/>
      <c r="H23" s="62"/>
      <c r="J23">
        <f t="shared" si="0"/>
        <v>0.11249999999999999</v>
      </c>
      <c r="K23">
        <f t="shared" si="1"/>
        <v>0.08</v>
      </c>
    </row>
    <row r="24" spans="1:11" x14ac:dyDescent="0.25">
      <c r="A24" t="s">
        <v>185</v>
      </c>
      <c r="B24" s="16" t="s">
        <v>32</v>
      </c>
      <c r="C24" s="61">
        <v>2.1000000000000001E-2</v>
      </c>
      <c r="D24" s="62">
        <v>2.5999999999999999E-2</v>
      </c>
      <c r="E24">
        <v>1.9E-2</v>
      </c>
      <c r="F24" s="62"/>
      <c r="H24" s="62"/>
      <c r="J24">
        <f t="shared" si="0"/>
        <v>0.11749999999999999</v>
      </c>
      <c r="K24">
        <f t="shared" si="1"/>
        <v>9.5000000000000001E-2</v>
      </c>
    </row>
    <row r="25" spans="1:11" x14ac:dyDescent="0.25">
      <c r="A25" t="s">
        <v>186</v>
      </c>
      <c r="B25" s="16" t="s">
        <v>33</v>
      </c>
      <c r="C25" s="61">
        <v>7.3999999999999996E-2</v>
      </c>
      <c r="D25" s="62">
        <v>8.2000000000000003E-2</v>
      </c>
      <c r="E25">
        <v>5.0999999999999997E-2</v>
      </c>
      <c r="F25" s="62"/>
      <c r="H25" s="62"/>
      <c r="J25">
        <f t="shared" si="0"/>
        <v>0.39</v>
      </c>
      <c r="K25">
        <f t="shared" si="1"/>
        <v>0.255</v>
      </c>
    </row>
    <row r="26" spans="1:11" x14ac:dyDescent="0.25">
      <c r="A26" t="s">
        <v>187</v>
      </c>
      <c r="B26" s="16" t="s">
        <v>34</v>
      </c>
      <c r="C26" s="61">
        <v>2.8000000000000001E-2</v>
      </c>
      <c r="D26" s="62">
        <v>2.5999999999999999E-2</v>
      </c>
      <c r="E26">
        <v>2.5999999999999999E-2</v>
      </c>
      <c r="F26" s="62"/>
      <c r="H26" s="62"/>
      <c r="J26">
        <f t="shared" si="0"/>
        <v>0.13500000000000001</v>
      </c>
      <c r="K26">
        <f t="shared" si="1"/>
        <v>0.13</v>
      </c>
    </row>
    <row r="27" spans="1:11" x14ac:dyDescent="0.25">
      <c r="A27" t="s">
        <v>188</v>
      </c>
      <c r="B27" s="16" t="s">
        <v>35</v>
      </c>
      <c r="C27" s="61">
        <v>0.23699999999999999</v>
      </c>
      <c r="D27" s="62">
        <v>0.221</v>
      </c>
      <c r="E27">
        <v>0.21099999999999999</v>
      </c>
      <c r="F27" s="62"/>
      <c r="H27" s="62"/>
      <c r="J27">
        <f t="shared" si="0"/>
        <v>1.145</v>
      </c>
      <c r="K27">
        <f t="shared" si="1"/>
        <v>1.0549999999999999</v>
      </c>
    </row>
    <row r="28" spans="1:11" x14ac:dyDescent="0.25">
      <c r="A28" t="s">
        <v>189</v>
      </c>
      <c r="B28" s="16" t="s">
        <v>36</v>
      </c>
      <c r="C28" s="61">
        <v>0.124</v>
      </c>
      <c r="D28" s="62">
        <v>0.123</v>
      </c>
      <c r="E28">
        <v>0.11799999999999999</v>
      </c>
      <c r="F28" s="62"/>
      <c r="H28" s="62"/>
      <c r="J28">
        <f t="shared" si="0"/>
        <v>0.61749999999999994</v>
      </c>
      <c r="K28">
        <f t="shared" si="1"/>
        <v>0.59</v>
      </c>
    </row>
    <row r="29" spans="1:11" x14ac:dyDescent="0.25">
      <c r="A29" t="s">
        <v>190</v>
      </c>
      <c r="B29" s="16" t="s">
        <v>37</v>
      </c>
      <c r="C29" s="61">
        <v>2.8000000000000001E-2</v>
      </c>
      <c r="D29" s="62">
        <v>2.9000000000000001E-2</v>
      </c>
      <c r="E29">
        <v>1.7000000000000001E-2</v>
      </c>
      <c r="F29" s="62"/>
      <c r="H29" s="62"/>
      <c r="J29">
        <f t="shared" si="0"/>
        <v>0.14250000000000002</v>
      </c>
      <c r="K29">
        <f t="shared" si="1"/>
        <v>8.5000000000000006E-2</v>
      </c>
    </row>
    <row r="30" spans="1:11" x14ac:dyDescent="0.25">
      <c r="A30" t="s">
        <v>191</v>
      </c>
      <c r="B30" s="16" t="s">
        <v>38</v>
      </c>
      <c r="C30" s="61">
        <v>5.8000000000000003E-2</v>
      </c>
      <c r="D30" s="62">
        <v>5.3999999999999999E-2</v>
      </c>
      <c r="E30">
        <v>4.5999999999999999E-2</v>
      </c>
      <c r="F30" s="62"/>
      <c r="H30" s="62"/>
      <c r="J30">
        <f t="shared" si="0"/>
        <v>0.28000000000000003</v>
      </c>
      <c r="K30">
        <f t="shared" si="1"/>
        <v>0.22999999999999998</v>
      </c>
    </row>
    <row r="31" spans="1:11" x14ac:dyDescent="0.25">
      <c r="A31" t="s">
        <v>192</v>
      </c>
      <c r="B31" s="16" t="s">
        <v>39</v>
      </c>
      <c r="C31" s="61">
        <v>2.1000000000000001E-2</v>
      </c>
      <c r="D31" s="62">
        <v>2.1999999999999999E-2</v>
      </c>
      <c r="E31" s="64">
        <v>9.4E-2</v>
      </c>
      <c r="F31" s="62" t="s">
        <v>216</v>
      </c>
      <c r="H31" s="62"/>
      <c r="J31">
        <f t="shared" si="0"/>
        <v>0.10749999999999998</v>
      </c>
      <c r="K31" s="64">
        <f t="shared" si="1"/>
        <v>0.47</v>
      </c>
    </row>
    <row r="32" spans="1:11" x14ac:dyDescent="0.25">
      <c r="A32" t="s">
        <v>193</v>
      </c>
      <c r="B32" s="16" t="s">
        <v>40</v>
      </c>
      <c r="C32" s="61">
        <v>2.1999999999999999E-2</v>
      </c>
      <c r="D32" s="62">
        <v>2.1999999999999999E-2</v>
      </c>
      <c r="E32">
        <v>3.3000000000000002E-2</v>
      </c>
      <c r="F32" s="62"/>
      <c r="H32" s="62"/>
      <c r="J32">
        <f t="shared" si="0"/>
        <v>0.10999999999999999</v>
      </c>
      <c r="K32">
        <f t="shared" si="1"/>
        <v>0.16500000000000001</v>
      </c>
    </row>
    <row r="33" spans="1:11" x14ac:dyDescent="0.25">
      <c r="A33" t="s">
        <v>194</v>
      </c>
      <c r="B33" s="16" t="s">
        <v>77</v>
      </c>
      <c r="C33" s="61">
        <v>3.6999999999999998E-2</v>
      </c>
      <c r="D33" s="62">
        <v>3.6999999999999998E-2</v>
      </c>
      <c r="E33">
        <v>5.8999999999999997E-2</v>
      </c>
      <c r="F33" s="62"/>
      <c r="H33" s="62"/>
      <c r="J33">
        <f t="shared" si="0"/>
        <v>0.185</v>
      </c>
      <c r="K33">
        <f t="shared" si="1"/>
        <v>0.29499999999999998</v>
      </c>
    </row>
    <row r="34" spans="1:11" x14ac:dyDescent="0.25">
      <c r="A34" t="s">
        <v>195</v>
      </c>
      <c r="B34" s="16" t="s">
        <v>201</v>
      </c>
      <c r="C34" s="61">
        <v>2.1999999999999999E-2</v>
      </c>
      <c r="D34" s="62">
        <v>2.4E-2</v>
      </c>
      <c r="E34">
        <v>0.02</v>
      </c>
      <c r="F34" s="62"/>
      <c r="H34" s="62"/>
      <c r="J34">
        <f t="shared" si="0"/>
        <v>0.11499999999999999</v>
      </c>
      <c r="K34">
        <f t="shared" si="1"/>
        <v>0.1</v>
      </c>
    </row>
    <row r="35" spans="1:11" x14ac:dyDescent="0.25">
      <c r="A35" t="s">
        <v>196</v>
      </c>
      <c r="B35" s="16" t="s">
        <v>82</v>
      </c>
      <c r="C35" s="61">
        <v>8.5000000000000006E-2</v>
      </c>
      <c r="D35" s="62">
        <v>9.4E-2</v>
      </c>
      <c r="E35">
        <v>7.0000000000000007E-2</v>
      </c>
      <c r="F35" s="62"/>
      <c r="H35" s="62"/>
      <c r="J35">
        <f t="shared" si="0"/>
        <v>0.44750000000000001</v>
      </c>
      <c r="K35">
        <f t="shared" si="1"/>
        <v>0.35000000000000003</v>
      </c>
    </row>
    <row r="36" spans="1:11" x14ac:dyDescent="0.25">
      <c r="A36" t="s">
        <v>197</v>
      </c>
      <c r="B36" s="16" t="s">
        <v>81</v>
      </c>
      <c r="C36" s="61">
        <v>0.29399999999999998</v>
      </c>
      <c r="D36" s="62">
        <v>0.28899999999999998</v>
      </c>
      <c r="E36">
        <v>0.27500000000000002</v>
      </c>
      <c r="F36" s="62"/>
      <c r="H36" s="62"/>
      <c r="J36">
        <f t="shared" si="0"/>
        <v>1.4575</v>
      </c>
      <c r="K36">
        <f t="shared" si="1"/>
        <v>1.375</v>
      </c>
    </row>
    <row r="37" spans="1:11" x14ac:dyDescent="0.25">
      <c r="A37" t="s">
        <v>198</v>
      </c>
      <c r="B37" s="16" t="s">
        <v>80</v>
      </c>
      <c r="C37" s="61">
        <v>3.5000000000000003E-2</v>
      </c>
      <c r="D37" s="62">
        <v>3.1E-2</v>
      </c>
      <c r="E37">
        <v>0.03</v>
      </c>
      <c r="F37" s="62"/>
      <c r="H37" s="62"/>
      <c r="J37">
        <f t="shared" si="0"/>
        <v>0.16500000000000001</v>
      </c>
      <c r="K37">
        <f t="shared" si="1"/>
        <v>0.15</v>
      </c>
    </row>
    <row r="38" spans="1:11" x14ac:dyDescent="0.25">
      <c r="A38" t="s">
        <v>199</v>
      </c>
      <c r="B38" s="16" t="s">
        <v>203</v>
      </c>
      <c r="C38" s="61">
        <v>1.7999999999999999E-2</v>
      </c>
      <c r="D38" s="62">
        <v>2.9000000000000001E-2</v>
      </c>
      <c r="E38">
        <v>1.2E-2</v>
      </c>
      <c r="F38" s="62"/>
      <c r="H38" s="62"/>
      <c r="J38">
        <f t="shared" si="0"/>
        <v>0.11749999999999999</v>
      </c>
      <c r="K38">
        <f t="shared" si="1"/>
        <v>0.06</v>
      </c>
    </row>
  </sheetData>
  <mergeCells count="5">
    <mergeCell ref="C10:D10"/>
    <mergeCell ref="E10:F10"/>
    <mergeCell ref="G10:H10"/>
    <mergeCell ref="C9:H9"/>
    <mergeCell ref="J9:L9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"/>
  <sheetViews>
    <sheetView topLeftCell="B1" workbookViewId="0">
      <selection activeCell="E42" sqref="E42"/>
    </sheetView>
  </sheetViews>
  <sheetFormatPr defaultRowHeight="15" x14ac:dyDescent="0.25"/>
  <cols>
    <col min="1" max="1" width="16.28515625" customWidth="1"/>
    <col min="2" max="2" width="17.42578125" customWidth="1"/>
  </cols>
  <sheetData>
    <row r="1" spans="1:12" x14ac:dyDescent="0.25">
      <c r="A1" t="s">
        <v>214</v>
      </c>
    </row>
    <row r="2" spans="1:12" x14ac:dyDescent="0.25">
      <c r="A2" t="s">
        <v>167</v>
      </c>
    </row>
    <row r="3" spans="1:12" x14ac:dyDescent="0.25">
      <c r="A3" t="s">
        <v>168</v>
      </c>
    </row>
    <row r="4" spans="1:12" x14ac:dyDescent="0.25">
      <c r="A4" t="s">
        <v>213</v>
      </c>
    </row>
    <row r="5" spans="1:12" x14ac:dyDescent="0.25">
      <c r="A5" t="s">
        <v>212</v>
      </c>
    </row>
    <row r="6" spans="1:12" x14ac:dyDescent="0.25">
      <c r="A6" t="s">
        <v>171</v>
      </c>
    </row>
    <row r="7" spans="1:12" x14ac:dyDescent="0.25">
      <c r="A7" t="s">
        <v>205</v>
      </c>
    </row>
    <row r="9" spans="1:12" x14ac:dyDescent="0.25">
      <c r="C9" s="100" t="s">
        <v>208</v>
      </c>
      <c r="D9" s="100"/>
      <c r="E9" s="100"/>
      <c r="F9" s="100"/>
      <c r="G9" s="100"/>
      <c r="H9" s="100"/>
      <c r="J9" s="100" t="s">
        <v>209</v>
      </c>
      <c r="K9" s="100"/>
      <c r="L9" s="100"/>
    </row>
    <row r="10" spans="1:12" x14ac:dyDescent="0.25">
      <c r="B10" s="60" t="s">
        <v>200</v>
      </c>
      <c r="C10" s="100" t="s">
        <v>215</v>
      </c>
      <c r="D10" s="100"/>
      <c r="E10" s="100" t="s">
        <v>206</v>
      </c>
      <c r="F10" s="100"/>
      <c r="G10" s="100" t="s">
        <v>207</v>
      </c>
      <c r="H10" s="100"/>
      <c r="K10" t="s">
        <v>215</v>
      </c>
    </row>
    <row r="11" spans="1:12" x14ac:dyDescent="0.25">
      <c r="A11" t="s">
        <v>172</v>
      </c>
      <c r="B11" s="59" t="s">
        <v>202</v>
      </c>
      <c r="C11">
        <v>0.23400000000000001</v>
      </c>
      <c r="D11">
        <v>0.22800000000000001</v>
      </c>
      <c r="K11">
        <f>(C11+D11)/2*5</f>
        <v>1.155</v>
      </c>
    </row>
    <row r="12" spans="1:12" x14ac:dyDescent="0.25">
      <c r="A12" t="s">
        <v>173</v>
      </c>
      <c r="B12" s="60" t="s">
        <v>21</v>
      </c>
      <c r="C12">
        <v>0.27</v>
      </c>
      <c r="D12">
        <v>0.246</v>
      </c>
      <c r="K12">
        <f t="shared" ref="K12:K38" si="0">(C12+D12)/2*5</f>
        <v>1.29</v>
      </c>
    </row>
    <row r="13" spans="1:12" x14ac:dyDescent="0.25">
      <c r="A13" t="s">
        <v>174</v>
      </c>
      <c r="B13" s="60" t="s">
        <v>22</v>
      </c>
      <c r="C13">
        <v>5.1999999999999998E-2</v>
      </c>
      <c r="D13">
        <v>2.5999999999999999E-2</v>
      </c>
      <c r="K13">
        <f t="shared" si="0"/>
        <v>0.19500000000000001</v>
      </c>
    </row>
    <row r="14" spans="1:12" x14ac:dyDescent="0.25">
      <c r="A14" t="s">
        <v>175</v>
      </c>
      <c r="B14" s="60" t="s">
        <v>23</v>
      </c>
      <c r="C14">
        <v>0.252</v>
      </c>
      <c r="D14">
        <v>0.25900000000000001</v>
      </c>
      <c r="K14">
        <f t="shared" si="0"/>
        <v>1.2775000000000001</v>
      </c>
    </row>
    <row r="15" spans="1:12" x14ac:dyDescent="0.25">
      <c r="A15" t="s">
        <v>176</v>
      </c>
      <c r="B15" s="60" t="s">
        <v>24</v>
      </c>
      <c r="C15">
        <v>0.25600000000000001</v>
      </c>
      <c r="D15">
        <v>0.25700000000000001</v>
      </c>
      <c r="K15">
        <f t="shared" si="0"/>
        <v>1.2825</v>
      </c>
    </row>
    <row r="16" spans="1:12" x14ac:dyDescent="0.25">
      <c r="A16" t="s">
        <v>177</v>
      </c>
      <c r="B16" s="60" t="s">
        <v>25</v>
      </c>
      <c r="C16">
        <v>0.24199999999999999</v>
      </c>
      <c r="D16">
        <v>0.23300000000000001</v>
      </c>
      <c r="K16">
        <f t="shared" si="0"/>
        <v>1.1875</v>
      </c>
    </row>
    <row r="17" spans="1:11" x14ac:dyDescent="0.25">
      <c r="A17" t="s">
        <v>178</v>
      </c>
      <c r="B17" s="60" t="s">
        <v>73</v>
      </c>
      <c r="C17">
        <v>0.23899999999999999</v>
      </c>
      <c r="D17">
        <v>0.219</v>
      </c>
      <c r="K17">
        <f t="shared" si="0"/>
        <v>1.145</v>
      </c>
    </row>
    <row r="18" spans="1:11" x14ac:dyDescent="0.25">
      <c r="A18" t="s">
        <v>179</v>
      </c>
      <c r="B18" s="60" t="s">
        <v>26</v>
      </c>
      <c r="C18">
        <v>0.27800000000000002</v>
      </c>
      <c r="D18">
        <v>0.26900000000000002</v>
      </c>
      <c r="K18">
        <f t="shared" si="0"/>
        <v>1.3675000000000002</v>
      </c>
    </row>
    <row r="19" spans="1:11" x14ac:dyDescent="0.25">
      <c r="A19" t="s">
        <v>180</v>
      </c>
      <c r="B19" s="60" t="s">
        <v>27</v>
      </c>
      <c r="C19">
        <v>0.22700000000000001</v>
      </c>
      <c r="D19">
        <v>0.20799999999999999</v>
      </c>
      <c r="K19">
        <f t="shared" si="0"/>
        <v>1.0874999999999999</v>
      </c>
    </row>
    <row r="20" spans="1:11" x14ac:dyDescent="0.25">
      <c r="A20" t="s">
        <v>181</v>
      </c>
      <c r="B20" s="60" t="s">
        <v>28</v>
      </c>
      <c r="C20">
        <v>9.2999999999999999E-2</v>
      </c>
      <c r="D20">
        <v>6.8000000000000005E-2</v>
      </c>
      <c r="K20">
        <f t="shared" si="0"/>
        <v>0.40250000000000002</v>
      </c>
    </row>
    <row r="21" spans="1:11" x14ac:dyDescent="0.25">
      <c r="A21" t="s">
        <v>182</v>
      </c>
      <c r="B21" s="60" t="s">
        <v>29</v>
      </c>
      <c r="C21">
        <v>8.6999999999999994E-2</v>
      </c>
      <c r="D21">
        <v>8.8999999999999996E-2</v>
      </c>
      <c r="K21">
        <f t="shared" si="0"/>
        <v>0.43999999999999995</v>
      </c>
    </row>
    <row r="22" spans="1:11" x14ac:dyDescent="0.25">
      <c r="A22" t="s">
        <v>183</v>
      </c>
      <c r="B22" s="60" t="s">
        <v>30</v>
      </c>
      <c r="C22">
        <v>3.5000000000000003E-2</v>
      </c>
      <c r="D22">
        <v>0.04</v>
      </c>
      <c r="K22">
        <f t="shared" si="0"/>
        <v>0.18750000000000003</v>
      </c>
    </row>
    <row r="23" spans="1:11" x14ac:dyDescent="0.25">
      <c r="A23" t="s">
        <v>184</v>
      </c>
      <c r="B23" s="60" t="s">
        <v>31</v>
      </c>
      <c r="C23">
        <v>5.0999999999999997E-2</v>
      </c>
      <c r="D23">
        <v>4.5999999999999999E-2</v>
      </c>
      <c r="K23">
        <f t="shared" si="0"/>
        <v>0.24249999999999999</v>
      </c>
    </row>
    <row r="24" spans="1:11" x14ac:dyDescent="0.25">
      <c r="A24" t="s">
        <v>185</v>
      </c>
      <c r="B24" s="60" t="s">
        <v>32</v>
      </c>
      <c r="C24">
        <v>3.1E-2</v>
      </c>
      <c r="D24">
        <v>3.4000000000000002E-2</v>
      </c>
      <c r="K24">
        <f t="shared" si="0"/>
        <v>0.16250000000000001</v>
      </c>
    </row>
    <row r="25" spans="1:11" x14ac:dyDescent="0.25">
      <c r="A25" t="s">
        <v>186</v>
      </c>
      <c r="B25" s="60" t="s">
        <v>33</v>
      </c>
      <c r="C25">
        <v>6.0999999999999999E-2</v>
      </c>
      <c r="D25">
        <v>0.06</v>
      </c>
      <c r="K25">
        <f t="shared" si="0"/>
        <v>0.30249999999999999</v>
      </c>
    </row>
    <row r="26" spans="1:11" x14ac:dyDescent="0.25">
      <c r="A26" t="s">
        <v>187</v>
      </c>
      <c r="B26" s="60" t="s">
        <v>34</v>
      </c>
      <c r="C26">
        <v>3.2000000000000001E-2</v>
      </c>
      <c r="D26">
        <v>3.1E-2</v>
      </c>
      <c r="K26">
        <f t="shared" si="0"/>
        <v>0.1575</v>
      </c>
    </row>
    <row r="27" spans="1:11" x14ac:dyDescent="0.25">
      <c r="A27" t="s">
        <v>188</v>
      </c>
      <c r="B27" s="60" t="s">
        <v>35</v>
      </c>
      <c r="C27">
        <v>0.252</v>
      </c>
      <c r="D27">
        <v>0.22700000000000001</v>
      </c>
      <c r="K27">
        <f t="shared" si="0"/>
        <v>1.1975</v>
      </c>
    </row>
    <row r="28" spans="1:11" x14ac:dyDescent="0.25">
      <c r="A28" t="s">
        <v>189</v>
      </c>
      <c r="B28" s="60" t="s">
        <v>36</v>
      </c>
      <c r="C28">
        <v>0.126</v>
      </c>
      <c r="D28">
        <v>0.13100000000000001</v>
      </c>
      <c r="K28">
        <f t="shared" si="0"/>
        <v>0.64250000000000007</v>
      </c>
    </row>
    <row r="29" spans="1:11" x14ac:dyDescent="0.25">
      <c r="A29" t="s">
        <v>190</v>
      </c>
      <c r="B29" s="60" t="s">
        <v>37</v>
      </c>
      <c r="C29">
        <v>3.9E-2</v>
      </c>
      <c r="D29">
        <v>4.1000000000000002E-2</v>
      </c>
      <c r="K29">
        <f t="shared" si="0"/>
        <v>0.2</v>
      </c>
    </row>
    <row r="30" spans="1:11" x14ac:dyDescent="0.25">
      <c r="A30" t="s">
        <v>191</v>
      </c>
      <c r="B30" s="60" t="s">
        <v>38</v>
      </c>
      <c r="C30">
        <v>5.2999999999999999E-2</v>
      </c>
      <c r="D30">
        <v>5.1999999999999998E-2</v>
      </c>
      <c r="K30">
        <f t="shared" si="0"/>
        <v>0.26250000000000001</v>
      </c>
    </row>
    <row r="31" spans="1:11" x14ac:dyDescent="0.25">
      <c r="A31" t="s">
        <v>192</v>
      </c>
      <c r="B31" s="60" t="s">
        <v>39</v>
      </c>
      <c r="C31">
        <v>2.5999999999999999E-2</v>
      </c>
      <c r="D31">
        <v>3.3000000000000002E-2</v>
      </c>
      <c r="K31">
        <f t="shared" si="0"/>
        <v>0.14749999999999999</v>
      </c>
    </row>
    <row r="32" spans="1:11" x14ac:dyDescent="0.25">
      <c r="A32" t="s">
        <v>193</v>
      </c>
      <c r="B32" s="60" t="s">
        <v>40</v>
      </c>
      <c r="C32">
        <v>2.5000000000000001E-2</v>
      </c>
      <c r="D32">
        <v>2.5999999999999999E-2</v>
      </c>
      <c r="K32">
        <f t="shared" si="0"/>
        <v>0.1275</v>
      </c>
    </row>
    <row r="33" spans="1:11" x14ac:dyDescent="0.25">
      <c r="A33" t="s">
        <v>194</v>
      </c>
      <c r="B33" s="60" t="s">
        <v>77</v>
      </c>
      <c r="C33">
        <v>4.3999999999999997E-2</v>
      </c>
      <c r="D33">
        <v>4.2999999999999997E-2</v>
      </c>
      <c r="K33">
        <f t="shared" si="0"/>
        <v>0.21749999999999997</v>
      </c>
    </row>
    <row r="34" spans="1:11" x14ac:dyDescent="0.25">
      <c r="A34" t="s">
        <v>195</v>
      </c>
      <c r="B34" s="60" t="s">
        <v>201</v>
      </c>
      <c r="C34">
        <v>2.9000000000000001E-2</v>
      </c>
      <c r="D34">
        <v>2.7E-2</v>
      </c>
      <c r="K34">
        <f t="shared" si="0"/>
        <v>0.14000000000000001</v>
      </c>
    </row>
    <row r="35" spans="1:11" x14ac:dyDescent="0.25">
      <c r="A35" t="s">
        <v>196</v>
      </c>
      <c r="B35" s="60" t="s">
        <v>82</v>
      </c>
      <c r="C35">
        <v>7.6999999999999999E-2</v>
      </c>
      <c r="D35">
        <v>7.5999999999999998E-2</v>
      </c>
      <c r="K35">
        <f t="shared" si="0"/>
        <v>0.38250000000000001</v>
      </c>
    </row>
    <row r="36" spans="1:11" x14ac:dyDescent="0.25">
      <c r="A36" t="s">
        <v>197</v>
      </c>
      <c r="B36" s="60" t="s">
        <v>81</v>
      </c>
      <c r="C36">
        <v>0.26700000000000002</v>
      </c>
      <c r="D36">
        <v>0.245</v>
      </c>
      <c r="K36">
        <f t="shared" si="0"/>
        <v>1.28</v>
      </c>
    </row>
    <row r="37" spans="1:11" x14ac:dyDescent="0.25">
      <c r="A37" t="s">
        <v>198</v>
      </c>
      <c r="B37" s="60" t="s">
        <v>80</v>
      </c>
      <c r="C37">
        <v>3.5000000000000003E-2</v>
      </c>
      <c r="D37">
        <v>3.4000000000000002E-2</v>
      </c>
      <c r="K37">
        <f t="shared" si="0"/>
        <v>0.17250000000000001</v>
      </c>
    </row>
    <row r="38" spans="1:11" x14ac:dyDescent="0.25">
      <c r="A38" t="s">
        <v>199</v>
      </c>
      <c r="B38" s="60" t="s">
        <v>203</v>
      </c>
      <c r="C38">
        <v>2.9000000000000001E-2</v>
      </c>
      <c r="D38">
        <v>0.02</v>
      </c>
      <c r="K38">
        <f t="shared" si="0"/>
        <v>0.1225</v>
      </c>
    </row>
  </sheetData>
  <mergeCells count="5">
    <mergeCell ref="C10:D10"/>
    <mergeCell ref="E10:F10"/>
    <mergeCell ref="G10:H10"/>
    <mergeCell ref="C9:H9"/>
    <mergeCell ref="J9:L9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opLeftCell="A4" workbookViewId="0">
      <selection activeCell="A11" sqref="A11:B39"/>
    </sheetView>
  </sheetViews>
  <sheetFormatPr defaultRowHeight="15" x14ac:dyDescent="0.25"/>
  <cols>
    <col min="1" max="1" width="19.140625" customWidth="1"/>
    <col min="2" max="2" width="17.28515625" customWidth="1"/>
  </cols>
  <sheetData>
    <row r="1" spans="1:9" x14ac:dyDescent="0.25">
      <c r="A1" t="s">
        <v>220</v>
      </c>
    </row>
    <row r="2" spans="1:9" x14ac:dyDescent="0.25">
      <c r="A2" t="s">
        <v>167</v>
      </c>
    </row>
    <row r="3" spans="1:9" x14ac:dyDescent="0.25">
      <c r="A3" t="s">
        <v>168</v>
      </c>
    </row>
    <row r="4" spans="1:9" x14ac:dyDescent="0.25">
      <c r="A4" t="s">
        <v>221</v>
      </c>
    </row>
    <row r="5" spans="1:9" x14ac:dyDescent="0.25">
      <c r="A5" t="s">
        <v>222</v>
      </c>
    </row>
    <row r="6" spans="1:9" x14ac:dyDescent="0.25">
      <c r="A6" t="s">
        <v>171</v>
      </c>
    </row>
    <row r="7" spans="1:9" x14ac:dyDescent="0.25">
      <c r="A7" t="s">
        <v>205</v>
      </c>
    </row>
    <row r="10" spans="1:9" x14ac:dyDescent="0.25">
      <c r="C10" s="100" t="s">
        <v>208</v>
      </c>
      <c r="D10" s="100"/>
      <c r="E10" s="100"/>
      <c r="F10" s="100"/>
      <c r="G10" s="100"/>
      <c r="H10" s="100"/>
      <c r="I10" t="s">
        <v>225</v>
      </c>
    </row>
    <row r="11" spans="1:9" x14ac:dyDescent="0.25">
      <c r="B11" s="63" t="s">
        <v>200</v>
      </c>
      <c r="C11" s="100" t="s">
        <v>206</v>
      </c>
      <c r="D11" s="100"/>
      <c r="F11" s="65" t="s">
        <v>224</v>
      </c>
      <c r="I11" t="s">
        <v>226</v>
      </c>
    </row>
    <row r="12" spans="1:9" x14ac:dyDescent="0.25">
      <c r="A12" t="s">
        <v>172</v>
      </c>
      <c r="B12" s="59" t="s">
        <v>202</v>
      </c>
      <c r="C12">
        <v>0.254</v>
      </c>
      <c r="D12">
        <v>0.254</v>
      </c>
      <c r="F12" s="65">
        <v>4.5999999999999996</v>
      </c>
      <c r="I12" s="15">
        <f>(C12+D12)/2*5</f>
        <v>1.27</v>
      </c>
    </row>
    <row r="13" spans="1:9" x14ac:dyDescent="0.25">
      <c r="A13" t="s">
        <v>173</v>
      </c>
      <c r="B13" s="63" t="s">
        <v>21</v>
      </c>
      <c r="C13">
        <v>0.28199999999999997</v>
      </c>
      <c r="D13">
        <v>0.28699999999999998</v>
      </c>
      <c r="F13" s="65"/>
      <c r="I13" s="15">
        <f t="shared" ref="I13:I39" si="0">(C13+D13)/2*5</f>
        <v>1.4224999999999999</v>
      </c>
    </row>
    <row r="14" spans="1:9" x14ac:dyDescent="0.25">
      <c r="A14" t="s">
        <v>174</v>
      </c>
      <c r="B14" s="63" t="s">
        <v>22</v>
      </c>
      <c r="C14">
        <v>1.6E-2</v>
      </c>
      <c r="D14">
        <v>2.3E-2</v>
      </c>
      <c r="F14" s="65"/>
      <c r="I14" s="15">
        <f t="shared" si="0"/>
        <v>9.7500000000000003E-2</v>
      </c>
    </row>
    <row r="15" spans="1:9" x14ac:dyDescent="0.25">
      <c r="A15" t="s">
        <v>175</v>
      </c>
      <c r="B15" s="63" t="s">
        <v>23</v>
      </c>
      <c r="C15">
        <v>0.31</v>
      </c>
      <c r="D15">
        <v>0.30399999999999999</v>
      </c>
      <c r="F15" s="65"/>
      <c r="I15" s="15">
        <f t="shared" si="0"/>
        <v>1.5349999999999999</v>
      </c>
    </row>
    <row r="16" spans="1:9" x14ac:dyDescent="0.25">
      <c r="A16" t="s">
        <v>176</v>
      </c>
      <c r="B16" s="63" t="s">
        <v>24</v>
      </c>
      <c r="C16">
        <v>0.28899999999999998</v>
      </c>
      <c r="D16">
        <v>0.28799999999999998</v>
      </c>
      <c r="F16" s="65"/>
      <c r="I16" s="15">
        <f t="shared" si="0"/>
        <v>1.4424999999999999</v>
      </c>
    </row>
    <row r="17" spans="1:9" x14ac:dyDescent="0.25">
      <c r="A17" t="s">
        <v>177</v>
      </c>
      <c r="B17" s="63" t="s">
        <v>25</v>
      </c>
      <c r="C17">
        <v>0.26600000000000001</v>
      </c>
      <c r="D17">
        <v>0.26800000000000002</v>
      </c>
      <c r="F17" s="65"/>
      <c r="I17" s="15">
        <f t="shared" si="0"/>
        <v>1.335</v>
      </c>
    </row>
    <row r="18" spans="1:9" x14ac:dyDescent="0.25">
      <c r="A18" t="s">
        <v>178</v>
      </c>
      <c r="B18" s="63" t="s">
        <v>73</v>
      </c>
      <c r="C18">
        <v>0.223</v>
      </c>
      <c r="D18">
        <v>0.223</v>
      </c>
      <c r="F18" s="65"/>
      <c r="I18" s="15">
        <f t="shared" si="0"/>
        <v>1.115</v>
      </c>
    </row>
    <row r="19" spans="1:9" x14ac:dyDescent="0.25">
      <c r="A19" t="s">
        <v>179</v>
      </c>
      <c r="B19" s="63" t="s">
        <v>26</v>
      </c>
      <c r="C19">
        <v>0.27300000000000002</v>
      </c>
      <c r="D19">
        <v>0.27900000000000003</v>
      </c>
      <c r="F19" s="65"/>
      <c r="I19" s="15">
        <f t="shared" si="0"/>
        <v>1.3800000000000001</v>
      </c>
    </row>
    <row r="20" spans="1:9" x14ac:dyDescent="0.25">
      <c r="A20" t="s">
        <v>180</v>
      </c>
      <c r="B20" s="63" t="s">
        <v>27</v>
      </c>
      <c r="C20">
        <v>0.219</v>
      </c>
      <c r="D20">
        <v>0.224</v>
      </c>
      <c r="F20" s="65"/>
      <c r="I20" s="15">
        <f t="shared" si="0"/>
        <v>1.1074999999999999</v>
      </c>
    </row>
    <row r="21" spans="1:9" x14ac:dyDescent="0.25">
      <c r="A21" t="s">
        <v>181</v>
      </c>
      <c r="B21" s="63" t="s">
        <v>28</v>
      </c>
      <c r="C21">
        <v>4.2999999999999997E-2</v>
      </c>
      <c r="D21">
        <v>4.5999999999999999E-2</v>
      </c>
      <c r="F21" s="65"/>
      <c r="I21" s="15">
        <f t="shared" si="0"/>
        <v>0.22249999999999998</v>
      </c>
    </row>
    <row r="22" spans="1:9" x14ac:dyDescent="0.25">
      <c r="A22" t="s">
        <v>182</v>
      </c>
      <c r="B22" s="63" t="s">
        <v>29</v>
      </c>
      <c r="C22">
        <v>3.7999999999999999E-2</v>
      </c>
      <c r="D22">
        <v>0.04</v>
      </c>
      <c r="F22" s="65"/>
      <c r="I22" s="15">
        <f t="shared" si="0"/>
        <v>0.19500000000000001</v>
      </c>
    </row>
    <row r="23" spans="1:9" x14ac:dyDescent="0.25">
      <c r="A23" t="s">
        <v>183</v>
      </c>
      <c r="B23" s="63" t="s">
        <v>30</v>
      </c>
      <c r="C23">
        <v>0.02</v>
      </c>
      <c r="D23">
        <v>2.5999999999999999E-2</v>
      </c>
      <c r="F23" s="65"/>
      <c r="I23" s="15">
        <f t="shared" si="0"/>
        <v>0.11499999999999999</v>
      </c>
    </row>
    <row r="24" spans="1:9" x14ac:dyDescent="0.25">
      <c r="A24" t="s">
        <v>184</v>
      </c>
      <c r="B24" s="63" t="s">
        <v>31</v>
      </c>
      <c r="C24">
        <v>2.3E-2</v>
      </c>
      <c r="D24">
        <v>2.5000000000000001E-2</v>
      </c>
      <c r="F24" s="65"/>
      <c r="I24" s="15">
        <f t="shared" si="0"/>
        <v>0.12</v>
      </c>
    </row>
    <row r="25" spans="1:9" x14ac:dyDescent="0.25">
      <c r="A25" t="s">
        <v>185</v>
      </c>
      <c r="B25" s="63" t="s">
        <v>32</v>
      </c>
      <c r="C25">
        <v>2.1999999999999999E-2</v>
      </c>
      <c r="D25">
        <v>2.7E-2</v>
      </c>
      <c r="F25" s="65"/>
      <c r="I25" s="15">
        <f t="shared" si="0"/>
        <v>0.1225</v>
      </c>
    </row>
    <row r="26" spans="1:9" x14ac:dyDescent="0.25">
      <c r="A26" t="s">
        <v>186</v>
      </c>
      <c r="B26" s="63" t="s">
        <v>33</v>
      </c>
      <c r="C26">
        <v>5.1999999999999998E-2</v>
      </c>
      <c r="D26">
        <v>0.05</v>
      </c>
      <c r="F26" s="65"/>
      <c r="I26" s="15">
        <f t="shared" si="0"/>
        <v>0.255</v>
      </c>
    </row>
    <row r="27" spans="1:9" x14ac:dyDescent="0.25">
      <c r="A27" t="s">
        <v>187</v>
      </c>
      <c r="B27" s="63" t="s">
        <v>34</v>
      </c>
      <c r="C27">
        <v>1.9E-2</v>
      </c>
      <c r="D27">
        <v>2.4E-2</v>
      </c>
      <c r="F27" s="65"/>
      <c r="I27" s="15">
        <f t="shared" si="0"/>
        <v>0.10749999999999998</v>
      </c>
    </row>
    <row r="28" spans="1:9" x14ac:dyDescent="0.25">
      <c r="A28" t="s">
        <v>188</v>
      </c>
      <c r="B28" s="63" t="s">
        <v>35</v>
      </c>
      <c r="C28">
        <v>0.22500000000000001</v>
      </c>
      <c r="D28">
        <v>0.223</v>
      </c>
      <c r="F28" s="65"/>
      <c r="I28" s="15">
        <f t="shared" si="0"/>
        <v>1.1200000000000001</v>
      </c>
    </row>
    <row r="29" spans="1:9" x14ac:dyDescent="0.25">
      <c r="A29" t="s">
        <v>189</v>
      </c>
      <c r="B29" s="63" t="s">
        <v>36</v>
      </c>
      <c r="C29">
        <v>0.129</v>
      </c>
      <c r="D29">
        <v>0.13100000000000001</v>
      </c>
      <c r="F29" s="65">
        <v>5.96</v>
      </c>
      <c r="I29" s="15">
        <f t="shared" si="0"/>
        <v>0.65</v>
      </c>
    </row>
    <row r="30" spans="1:9" x14ac:dyDescent="0.25">
      <c r="A30" t="s">
        <v>190</v>
      </c>
      <c r="B30" s="63" t="s">
        <v>37</v>
      </c>
      <c r="C30">
        <v>1.9E-2</v>
      </c>
      <c r="D30">
        <v>3.1E-2</v>
      </c>
      <c r="F30" s="65"/>
      <c r="I30" s="15">
        <f t="shared" si="0"/>
        <v>0.125</v>
      </c>
    </row>
    <row r="31" spans="1:9" x14ac:dyDescent="0.25">
      <c r="A31" t="s">
        <v>191</v>
      </c>
      <c r="B31" s="63" t="s">
        <v>38</v>
      </c>
      <c r="C31">
        <v>3.9E-2</v>
      </c>
      <c r="D31">
        <v>4.7E-2</v>
      </c>
      <c r="F31" s="65"/>
      <c r="I31" s="15">
        <f t="shared" si="0"/>
        <v>0.21499999999999997</v>
      </c>
    </row>
    <row r="32" spans="1:9" x14ac:dyDescent="0.25">
      <c r="A32" t="s">
        <v>192</v>
      </c>
      <c r="B32" s="63" t="s">
        <v>39</v>
      </c>
      <c r="C32">
        <v>1.2999999999999999E-2</v>
      </c>
      <c r="D32">
        <v>2.9000000000000001E-2</v>
      </c>
      <c r="F32" s="65">
        <v>7.11</v>
      </c>
      <c r="I32" s="15">
        <f t="shared" si="0"/>
        <v>0.10500000000000001</v>
      </c>
    </row>
    <row r="33" spans="1:9" x14ac:dyDescent="0.25">
      <c r="A33" t="s">
        <v>193</v>
      </c>
      <c r="B33" s="63" t="s">
        <v>40</v>
      </c>
      <c r="C33">
        <v>1.4999999999999999E-2</v>
      </c>
      <c r="D33">
        <v>2.5000000000000001E-2</v>
      </c>
      <c r="F33" s="65"/>
      <c r="I33" s="15">
        <f t="shared" si="0"/>
        <v>0.1</v>
      </c>
    </row>
    <row r="34" spans="1:9" x14ac:dyDescent="0.25">
      <c r="A34" t="s">
        <v>194</v>
      </c>
      <c r="B34" s="63" t="s">
        <v>77</v>
      </c>
      <c r="C34">
        <v>2.1000000000000001E-2</v>
      </c>
      <c r="D34">
        <v>3.4000000000000002E-2</v>
      </c>
      <c r="F34" s="65"/>
      <c r="I34" s="15">
        <f t="shared" si="0"/>
        <v>0.13750000000000001</v>
      </c>
    </row>
    <row r="35" spans="1:9" x14ac:dyDescent="0.25">
      <c r="A35" t="s">
        <v>195</v>
      </c>
      <c r="B35" s="63" t="s">
        <v>201</v>
      </c>
      <c r="C35">
        <v>1.7999999999999999E-2</v>
      </c>
      <c r="D35">
        <v>2.8000000000000001E-2</v>
      </c>
      <c r="F35" s="65"/>
      <c r="I35" s="15">
        <f t="shared" si="0"/>
        <v>0.11499999999999999</v>
      </c>
    </row>
    <row r="36" spans="1:9" x14ac:dyDescent="0.25">
      <c r="A36" t="s">
        <v>196</v>
      </c>
      <c r="B36" s="63" t="s">
        <v>82</v>
      </c>
      <c r="C36">
        <v>6.4000000000000001E-2</v>
      </c>
      <c r="D36">
        <v>7.2999999999999995E-2</v>
      </c>
      <c r="F36" s="65"/>
      <c r="I36" s="15">
        <f t="shared" si="0"/>
        <v>0.34250000000000003</v>
      </c>
    </row>
    <row r="37" spans="1:9" x14ac:dyDescent="0.25">
      <c r="A37" t="s">
        <v>197</v>
      </c>
      <c r="B37" s="63" t="s">
        <v>81</v>
      </c>
      <c r="C37">
        <v>0.29699999999999999</v>
      </c>
      <c r="D37">
        <v>0.312</v>
      </c>
      <c r="F37" s="65"/>
      <c r="I37" s="15">
        <f t="shared" si="0"/>
        <v>1.5225</v>
      </c>
    </row>
    <row r="38" spans="1:9" x14ac:dyDescent="0.25">
      <c r="A38" t="s">
        <v>198</v>
      </c>
      <c r="B38" s="63" t="s">
        <v>80</v>
      </c>
      <c r="C38">
        <v>2.1999999999999999E-2</v>
      </c>
      <c r="D38">
        <v>3.2000000000000001E-2</v>
      </c>
      <c r="F38" s="65"/>
      <c r="I38" s="15">
        <f t="shared" si="0"/>
        <v>0.13500000000000001</v>
      </c>
    </row>
    <row r="39" spans="1:9" x14ac:dyDescent="0.25">
      <c r="A39" t="s">
        <v>199</v>
      </c>
      <c r="B39" s="63" t="s">
        <v>203</v>
      </c>
      <c r="C39">
        <v>1.0999999999999999E-2</v>
      </c>
      <c r="D39">
        <v>2.1000000000000001E-2</v>
      </c>
      <c r="F39" s="65"/>
      <c r="I39" s="15">
        <f t="shared" si="0"/>
        <v>0.08</v>
      </c>
    </row>
  </sheetData>
  <mergeCells count="2">
    <mergeCell ref="C11:D11"/>
    <mergeCell ref="C10:H10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32"/>
  <sheetViews>
    <sheetView tabSelected="1" workbookViewId="0"/>
  </sheetViews>
  <sheetFormatPr defaultRowHeight="15" x14ac:dyDescent="0.25"/>
  <cols>
    <col min="1" max="1" width="14.140625" bestFit="1" customWidth="1"/>
    <col min="2" max="2" width="14.28515625" bestFit="1" customWidth="1"/>
    <col min="3" max="4" width="17" bestFit="1" customWidth="1"/>
  </cols>
  <sheetData>
    <row r="3" spans="1:7" x14ac:dyDescent="0.25">
      <c r="C3" t="s">
        <v>204</v>
      </c>
      <c r="D3" t="s">
        <v>215</v>
      </c>
      <c r="F3" t="s">
        <v>263</v>
      </c>
      <c r="G3" t="s">
        <v>223</v>
      </c>
    </row>
    <row r="4" spans="1:7" x14ac:dyDescent="0.25">
      <c r="B4" s="60" t="s">
        <v>200</v>
      </c>
      <c r="C4" t="s">
        <v>217</v>
      </c>
      <c r="D4" t="s">
        <v>218</v>
      </c>
      <c r="E4" t="s">
        <v>219</v>
      </c>
    </row>
    <row r="5" spans="1:7" x14ac:dyDescent="0.25">
      <c r="A5" t="s">
        <v>172</v>
      </c>
      <c r="B5" s="59" t="s">
        <v>202</v>
      </c>
      <c r="C5" s="66">
        <v>1.29</v>
      </c>
      <c r="D5" s="66">
        <v>1.155</v>
      </c>
      <c r="E5" s="66">
        <v>1.27</v>
      </c>
      <c r="F5" s="66">
        <f>AVERAGE(C5:E5)</f>
        <v>1.2383333333333335</v>
      </c>
      <c r="G5" s="66">
        <f>STDEV(C5:E5)</f>
        <v>7.2858309981314651E-2</v>
      </c>
    </row>
    <row r="6" spans="1:7" x14ac:dyDescent="0.25">
      <c r="A6" t="s">
        <v>173</v>
      </c>
      <c r="B6" s="60" t="s">
        <v>21</v>
      </c>
      <c r="C6" s="66">
        <v>1.3325</v>
      </c>
      <c r="D6" s="66">
        <v>1.29</v>
      </c>
      <c r="E6" s="66">
        <v>1.4224999999999999</v>
      </c>
      <c r="F6" s="66">
        <f t="shared" ref="F6:F32" si="0">AVERAGE(C6:E6)</f>
        <v>1.3483333333333334</v>
      </c>
      <c r="G6" s="66">
        <f t="shared" ref="G6:G32" si="1">STDEV(C6:E6)</f>
        <v>6.7654144982649225E-2</v>
      </c>
    </row>
    <row r="7" spans="1:7" x14ac:dyDescent="0.25">
      <c r="A7" t="s">
        <v>174</v>
      </c>
      <c r="B7" s="60" t="s">
        <v>22</v>
      </c>
      <c r="C7" s="66">
        <v>0.11749999999999999</v>
      </c>
      <c r="D7" s="66">
        <v>0.19500000000000001</v>
      </c>
      <c r="E7" s="66">
        <v>9.7500000000000003E-2</v>
      </c>
      <c r="F7" s="66">
        <f t="shared" si="0"/>
        <v>0.13666666666666669</v>
      </c>
      <c r="G7" s="66">
        <f t="shared" si="1"/>
        <v>5.1498381851601216E-2</v>
      </c>
    </row>
    <row r="8" spans="1:7" x14ac:dyDescent="0.25">
      <c r="A8" t="s">
        <v>175</v>
      </c>
      <c r="B8" s="60" t="s">
        <v>23</v>
      </c>
      <c r="C8" s="66">
        <v>1.3825000000000001</v>
      </c>
      <c r="D8" s="66">
        <v>1.2775000000000001</v>
      </c>
      <c r="E8" s="66">
        <v>1.5349999999999999</v>
      </c>
      <c r="F8" s="66">
        <f t="shared" si="0"/>
        <v>1.3983333333333334</v>
      </c>
      <c r="G8" s="66">
        <f t="shared" si="1"/>
        <v>0.12947811912957846</v>
      </c>
    </row>
    <row r="9" spans="1:7" x14ac:dyDescent="0.25">
      <c r="A9" t="s">
        <v>176</v>
      </c>
      <c r="B9" s="60" t="s">
        <v>24</v>
      </c>
      <c r="C9" s="66">
        <v>1.3850000000000002</v>
      </c>
      <c r="D9" s="66">
        <v>1.2825</v>
      </c>
      <c r="E9" s="66">
        <v>1.4424999999999999</v>
      </c>
      <c r="F9" s="66">
        <f t="shared" si="0"/>
        <v>1.37</v>
      </c>
      <c r="G9" s="66">
        <f t="shared" si="1"/>
        <v>8.1047825387236636E-2</v>
      </c>
    </row>
    <row r="10" spans="1:7" x14ac:dyDescent="0.25">
      <c r="A10" t="s">
        <v>177</v>
      </c>
      <c r="B10" s="60" t="s">
        <v>25</v>
      </c>
      <c r="C10" s="66">
        <v>1.2</v>
      </c>
      <c r="D10" s="66">
        <v>1.1875</v>
      </c>
      <c r="E10" s="66">
        <v>1.335</v>
      </c>
      <c r="F10" s="66">
        <f t="shared" si="0"/>
        <v>1.2408333333333335</v>
      </c>
      <c r="G10" s="66">
        <f t="shared" si="1"/>
        <v>8.1789873048766448E-2</v>
      </c>
    </row>
    <row r="11" spans="1:7" x14ac:dyDescent="0.25">
      <c r="A11" t="s">
        <v>178</v>
      </c>
      <c r="B11" s="60" t="s">
        <v>73</v>
      </c>
      <c r="C11" s="66">
        <v>1.2424999999999999</v>
      </c>
      <c r="D11" s="66">
        <v>1.145</v>
      </c>
      <c r="E11" s="66">
        <v>1.115</v>
      </c>
      <c r="F11" s="66">
        <f t="shared" si="0"/>
        <v>1.1675000000000002</v>
      </c>
      <c r="G11" s="66">
        <f t="shared" si="1"/>
        <v>6.6661458129866888E-2</v>
      </c>
    </row>
    <row r="12" spans="1:7" x14ac:dyDescent="0.25">
      <c r="A12" t="s">
        <v>179</v>
      </c>
      <c r="B12" s="60" t="s">
        <v>26</v>
      </c>
      <c r="C12" s="66">
        <v>1.4874999999999998</v>
      </c>
      <c r="D12" s="66">
        <v>1.3675000000000002</v>
      </c>
      <c r="E12" s="66">
        <v>1.3800000000000001</v>
      </c>
      <c r="F12" s="66">
        <f t="shared" si="0"/>
        <v>1.4116666666666668</v>
      </c>
      <c r="G12" s="66">
        <f t="shared" si="1"/>
        <v>6.5970321610049079E-2</v>
      </c>
    </row>
    <row r="13" spans="1:7" x14ac:dyDescent="0.25">
      <c r="A13" t="s">
        <v>180</v>
      </c>
      <c r="B13" s="60" t="s">
        <v>27</v>
      </c>
      <c r="C13" s="66">
        <v>1.23</v>
      </c>
      <c r="D13" s="66">
        <v>1.0874999999999999</v>
      </c>
      <c r="E13" s="66">
        <v>1.1074999999999999</v>
      </c>
      <c r="F13" s="66">
        <f t="shared" si="0"/>
        <v>1.1416666666666666</v>
      </c>
      <c r="G13" s="66">
        <f t="shared" si="1"/>
        <v>7.7149746165060956E-2</v>
      </c>
    </row>
    <row r="14" spans="1:7" x14ac:dyDescent="0.25">
      <c r="A14" t="s">
        <v>181</v>
      </c>
      <c r="B14" s="60" t="s">
        <v>28</v>
      </c>
      <c r="C14" s="66">
        <v>0.29249999999999998</v>
      </c>
      <c r="D14" s="66">
        <v>0.40250000000000002</v>
      </c>
      <c r="E14" s="66">
        <v>0.22249999999999998</v>
      </c>
      <c r="F14" s="66">
        <f t="shared" si="0"/>
        <v>0.30583333333333335</v>
      </c>
      <c r="G14" s="66">
        <f t="shared" si="1"/>
        <v>9.0737717258774719E-2</v>
      </c>
    </row>
    <row r="15" spans="1:7" x14ac:dyDescent="0.25">
      <c r="A15" t="s">
        <v>182</v>
      </c>
      <c r="B15" s="60" t="s">
        <v>29</v>
      </c>
      <c r="C15" s="66">
        <v>0.29249999999999998</v>
      </c>
      <c r="D15" s="66">
        <v>0.43999999999999995</v>
      </c>
      <c r="E15" s="66">
        <v>0.19500000000000001</v>
      </c>
      <c r="F15" s="66">
        <f t="shared" si="0"/>
        <v>0.30916666666666665</v>
      </c>
      <c r="G15" s="66">
        <f t="shared" si="1"/>
        <v>0.12334740910669076</v>
      </c>
    </row>
    <row r="16" spans="1:7" x14ac:dyDescent="0.25">
      <c r="A16" t="s">
        <v>183</v>
      </c>
      <c r="B16" s="60" t="s">
        <v>30</v>
      </c>
      <c r="C16" s="66">
        <v>0.11249999999999999</v>
      </c>
      <c r="D16" s="66">
        <v>0.18750000000000003</v>
      </c>
      <c r="E16" s="66">
        <v>0.11499999999999999</v>
      </c>
      <c r="F16" s="66">
        <f t="shared" si="0"/>
        <v>0.13833333333333334</v>
      </c>
      <c r="G16" s="66">
        <f t="shared" si="1"/>
        <v>4.2597926397106876E-2</v>
      </c>
    </row>
    <row r="17" spans="1:7" x14ac:dyDescent="0.25">
      <c r="A17" t="s">
        <v>184</v>
      </c>
      <c r="B17" s="60" t="s">
        <v>31</v>
      </c>
      <c r="C17" s="66">
        <v>0.11249999999999999</v>
      </c>
      <c r="D17" s="66">
        <v>0.24249999999999999</v>
      </c>
      <c r="E17" s="66">
        <v>0.12</v>
      </c>
      <c r="F17" s="66">
        <f t="shared" si="0"/>
        <v>0.15833333333333333</v>
      </c>
      <c r="G17" s="66">
        <f t="shared" si="1"/>
        <v>7.2986870965491654E-2</v>
      </c>
    </row>
    <row r="18" spans="1:7" x14ac:dyDescent="0.25">
      <c r="A18" t="s">
        <v>185</v>
      </c>
      <c r="B18" s="60" t="s">
        <v>32</v>
      </c>
      <c r="C18" s="66">
        <v>0.11749999999999999</v>
      </c>
      <c r="D18" s="66">
        <v>0.16250000000000001</v>
      </c>
      <c r="E18" s="66">
        <v>0.1225</v>
      </c>
      <c r="F18" s="66">
        <f t="shared" si="0"/>
        <v>0.13416666666666668</v>
      </c>
      <c r="G18" s="66">
        <f t="shared" si="1"/>
        <v>2.4664414311581145E-2</v>
      </c>
    </row>
    <row r="19" spans="1:7" x14ac:dyDescent="0.25">
      <c r="A19" t="s">
        <v>186</v>
      </c>
      <c r="B19" s="60" t="s">
        <v>33</v>
      </c>
      <c r="C19" s="66">
        <v>0.39</v>
      </c>
      <c r="D19" s="66">
        <v>0.30249999999999999</v>
      </c>
      <c r="E19" s="66">
        <v>0.255</v>
      </c>
      <c r="F19" s="66">
        <f t="shared" si="0"/>
        <v>0.31583333333333335</v>
      </c>
      <c r="G19" s="66">
        <f t="shared" si="1"/>
        <v>6.8480532513505846E-2</v>
      </c>
    </row>
    <row r="20" spans="1:7" x14ac:dyDescent="0.25">
      <c r="A20" t="s">
        <v>187</v>
      </c>
      <c r="B20" s="60" t="s">
        <v>34</v>
      </c>
      <c r="C20" s="66">
        <v>0.13500000000000001</v>
      </c>
      <c r="D20" s="66">
        <v>0.1575</v>
      </c>
      <c r="E20" s="66">
        <v>0.10749999999999998</v>
      </c>
      <c r="F20" s="66">
        <f t="shared" si="0"/>
        <v>0.13333333333333333</v>
      </c>
      <c r="G20" s="66">
        <f t="shared" si="1"/>
        <v>2.5041632002194676E-2</v>
      </c>
    </row>
    <row r="21" spans="1:7" x14ac:dyDescent="0.25">
      <c r="A21" t="s">
        <v>188</v>
      </c>
      <c r="B21" s="60" t="s">
        <v>35</v>
      </c>
      <c r="C21" s="66">
        <v>1.145</v>
      </c>
      <c r="D21" s="66">
        <v>1.1975</v>
      </c>
      <c r="E21" s="66">
        <v>1.1200000000000001</v>
      </c>
      <c r="F21" s="66">
        <f t="shared" si="0"/>
        <v>1.1541666666666668</v>
      </c>
      <c r="G21" s="66">
        <f t="shared" si="1"/>
        <v>3.9554814287686015E-2</v>
      </c>
    </row>
    <row r="22" spans="1:7" x14ac:dyDescent="0.25">
      <c r="A22" t="s">
        <v>189</v>
      </c>
      <c r="B22" s="60" t="s">
        <v>36</v>
      </c>
      <c r="C22" s="66">
        <v>0.61749999999999994</v>
      </c>
      <c r="D22" s="66">
        <v>0.64250000000000007</v>
      </c>
      <c r="E22" s="66">
        <v>0.65</v>
      </c>
      <c r="F22" s="66">
        <f t="shared" si="0"/>
        <v>0.63666666666666671</v>
      </c>
      <c r="G22" s="66">
        <f t="shared" si="1"/>
        <v>1.7017148213885169E-2</v>
      </c>
    </row>
    <row r="23" spans="1:7" x14ac:dyDescent="0.25">
      <c r="A23" t="s">
        <v>190</v>
      </c>
      <c r="B23" s="60" t="s">
        <v>37</v>
      </c>
      <c r="C23" s="66">
        <v>0.14250000000000002</v>
      </c>
      <c r="D23" s="66">
        <v>0.2</v>
      </c>
      <c r="E23" s="66">
        <v>0.125</v>
      </c>
      <c r="F23" s="66">
        <f t="shared" si="0"/>
        <v>0.15583333333333335</v>
      </c>
      <c r="G23" s="66">
        <f t="shared" si="1"/>
        <v>3.9237524556645136E-2</v>
      </c>
    </row>
    <row r="24" spans="1:7" x14ac:dyDescent="0.25">
      <c r="A24" t="s">
        <v>191</v>
      </c>
      <c r="B24" s="60" t="s">
        <v>38</v>
      </c>
      <c r="C24" s="66">
        <v>0.28000000000000003</v>
      </c>
      <c r="D24" s="66">
        <v>0.26250000000000001</v>
      </c>
      <c r="E24" s="66">
        <v>0.21499999999999997</v>
      </c>
      <c r="F24" s="66">
        <f t="shared" si="0"/>
        <v>0.2525</v>
      </c>
      <c r="G24" s="66">
        <f t="shared" si="1"/>
        <v>3.3634060117684488E-2</v>
      </c>
    </row>
    <row r="25" spans="1:7" x14ac:dyDescent="0.25">
      <c r="A25" t="s">
        <v>192</v>
      </c>
      <c r="B25" s="60" t="s">
        <v>39</v>
      </c>
      <c r="C25" s="66">
        <v>0.10749999999999998</v>
      </c>
      <c r="D25" s="66">
        <v>0.14749999999999999</v>
      </c>
      <c r="E25" s="66">
        <v>0.10500000000000001</v>
      </c>
      <c r="F25" s="66">
        <f t="shared" si="0"/>
        <v>0.12</v>
      </c>
      <c r="G25" s="66">
        <f t="shared" si="1"/>
        <v>2.3848480035423638E-2</v>
      </c>
    </row>
    <row r="26" spans="1:7" x14ac:dyDescent="0.25">
      <c r="A26" t="s">
        <v>193</v>
      </c>
      <c r="B26" s="60" t="s">
        <v>40</v>
      </c>
      <c r="C26" s="66">
        <v>0.10999999999999999</v>
      </c>
      <c r="D26" s="66">
        <v>0.1275</v>
      </c>
      <c r="E26" s="66">
        <v>0.1</v>
      </c>
      <c r="F26" s="66">
        <f t="shared" si="0"/>
        <v>0.1125</v>
      </c>
      <c r="G26" s="66">
        <f t="shared" si="1"/>
        <v>1.3919410907075037E-2</v>
      </c>
    </row>
    <row r="27" spans="1:7" x14ac:dyDescent="0.25">
      <c r="A27" t="s">
        <v>194</v>
      </c>
      <c r="B27" s="60" t="s">
        <v>77</v>
      </c>
      <c r="C27" s="66">
        <v>0.185</v>
      </c>
      <c r="D27" s="66">
        <v>0.21749999999999997</v>
      </c>
      <c r="E27" s="66">
        <v>0.13750000000000001</v>
      </c>
      <c r="F27" s="66">
        <f t="shared" si="0"/>
        <v>0.18000000000000002</v>
      </c>
      <c r="G27" s="66">
        <f t="shared" si="1"/>
        <v>4.0233692348577557E-2</v>
      </c>
    </row>
    <row r="28" spans="1:7" x14ac:dyDescent="0.25">
      <c r="A28" t="s">
        <v>195</v>
      </c>
      <c r="B28" s="60" t="s">
        <v>201</v>
      </c>
      <c r="C28" s="66">
        <v>0.11499999999999999</v>
      </c>
      <c r="D28" s="66">
        <v>0.14000000000000001</v>
      </c>
      <c r="E28" s="66">
        <v>0.11499999999999999</v>
      </c>
      <c r="F28" s="66">
        <f t="shared" si="0"/>
        <v>0.12333333333333334</v>
      </c>
      <c r="G28" s="66">
        <f t="shared" si="1"/>
        <v>1.4433756729740658E-2</v>
      </c>
    </row>
    <row r="29" spans="1:7" x14ac:dyDescent="0.25">
      <c r="A29" t="s">
        <v>196</v>
      </c>
      <c r="B29" s="60" t="s">
        <v>82</v>
      </c>
      <c r="C29" s="66">
        <v>0.44750000000000001</v>
      </c>
      <c r="D29" s="66">
        <v>0.38250000000000001</v>
      </c>
      <c r="E29" s="66">
        <v>0.34250000000000003</v>
      </c>
      <c r="F29" s="66">
        <f t="shared" si="0"/>
        <v>0.39083333333333337</v>
      </c>
      <c r="G29" s="66">
        <f t="shared" si="1"/>
        <v>5.2993710318615182E-2</v>
      </c>
    </row>
    <row r="30" spans="1:7" x14ac:dyDescent="0.25">
      <c r="A30" t="s">
        <v>197</v>
      </c>
      <c r="B30" s="60" t="s">
        <v>81</v>
      </c>
      <c r="C30" s="66">
        <v>1.4575</v>
      </c>
      <c r="D30" s="66">
        <v>1.28</v>
      </c>
      <c r="E30" s="66">
        <v>1.5225</v>
      </c>
      <c r="F30" s="66">
        <f t="shared" si="0"/>
        <v>1.42</v>
      </c>
      <c r="G30" s="66">
        <f t="shared" si="1"/>
        <v>0.12552390210633188</v>
      </c>
    </row>
    <row r="31" spans="1:7" x14ac:dyDescent="0.25">
      <c r="A31" t="s">
        <v>198</v>
      </c>
      <c r="B31" s="60" t="s">
        <v>80</v>
      </c>
      <c r="C31" s="66">
        <v>0.16500000000000001</v>
      </c>
      <c r="D31" s="66">
        <v>0.17250000000000001</v>
      </c>
      <c r="E31" s="66">
        <v>0.13500000000000001</v>
      </c>
      <c r="F31" s="66">
        <f t="shared" si="0"/>
        <v>0.1575</v>
      </c>
      <c r="G31" s="66">
        <f t="shared" si="1"/>
        <v>1.9843134832984562E-2</v>
      </c>
    </row>
    <row r="32" spans="1:7" x14ac:dyDescent="0.25">
      <c r="A32" t="s">
        <v>199</v>
      </c>
      <c r="B32" s="60" t="s">
        <v>203</v>
      </c>
      <c r="C32" s="66">
        <v>0.11749999999999999</v>
      </c>
      <c r="D32" s="66">
        <v>0.1225</v>
      </c>
      <c r="E32" s="66">
        <v>0.08</v>
      </c>
      <c r="F32" s="66">
        <f t="shared" si="0"/>
        <v>0.10666666666666667</v>
      </c>
      <c r="G32" s="66">
        <f t="shared" si="1"/>
        <v>2.3228933107943914E-2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4"/>
  <sheetViews>
    <sheetView workbookViewId="0">
      <selection activeCell="M36" sqref="M36"/>
    </sheetView>
  </sheetViews>
  <sheetFormatPr defaultRowHeight="15" x14ac:dyDescent="0.25"/>
  <cols>
    <col min="1" max="1" width="27.140625" customWidth="1"/>
    <col min="13" max="13" width="17.5703125" customWidth="1"/>
  </cols>
  <sheetData>
    <row r="1" spans="1:22" x14ac:dyDescent="0.25">
      <c r="A1" t="s">
        <v>264</v>
      </c>
    </row>
    <row r="2" spans="1:22" x14ac:dyDescent="0.25">
      <c r="A2" t="s">
        <v>305</v>
      </c>
    </row>
    <row r="3" spans="1:22" x14ac:dyDescent="0.25">
      <c r="A3" t="s">
        <v>265</v>
      </c>
    </row>
    <row r="5" spans="1:22" x14ac:dyDescent="0.25">
      <c r="A5" t="s">
        <v>294</v>
      </c>
    </row>
    <row r="6" spans="1:22" x14ac:dyDescent="0.25">
      <c r="A6" t="s">
        <v>270</v>
      </c>
    </row>
    <row r="8" spans="1:22" x14ac:dyDescent="0.25">
      <c r="A8" t="s">
        <v>266</v>
      </c>
    </row>
    <row r="9" spans="1:22" x14ac:dyDescent="0.25">
      <c r="A9" t="s">
        <v>306</v>
      </c>
    </row>
    <row r="10" spans="1:22" x14ac:dyDescent="0.25">
      <c r="A10" t="s">
        <v>307</v>
      </c>
    </row>
    <row r="12" spans="1:22" x14ac:dyDescent="0.25">
      <c r="A12" s="15" t="s">
        <v>268</v>
      </c>
      <c r="M12" s="15"/>
    </row>
    <row r="13" spans="1:22" x14ac:dyDescent="0.25">
      <c r="A13" s="79" t="s">
        <v>269</v>
      </c>
      <c r="B13" s="81">
        <v>0</v>
      </c>
      <c r="C13" s="82">
        <v>24</v>
      </c>
      <c r="D13" s="83">
        <v>24.000900000000001</v>
      </c>
      <c r="E13" s="84">
        <v>24.001000000000001</v>
      </c>
      <c r="F13" s="82">
        <v>48</v>
      </c>
      <c r="G13" s="84">
        <v>48.000900000000001</v>
      </c>
      <c r="H13" s="84">
        <v>48.000999999999998</v>
      </c>
      <c r="I13" s="82">
        <v>72</v>
      </c>
      <c r="M13" s="93"/>
      <c r="N13" s="94"/>
      <c r="O13" s="94"/>
      <c r="P13" s="92"/>
      <c r="Q13" s="95"/>
      <c r="R13" s="94"/>
      <c r="S13" s="95"/>
      <c r="T13" s="95"/>
      <c r="U13" s="94"/>
      <c r="V13" s="96"/>
    </row>
    <row r="14" spans="1:22" x14ac:dyDescent="0.25">
      <c r="A14" t="s">
        <v>172</v>
      </c>
      <c r="B14" s="90">
        <v>7.0000000000000007E-2</v>
      </c>
      <c r="C14" s="91">
        <v>1.595</v>
      </c>
      <c r="D14" s="90"/>
      <c r="E14" s="90">
        <v>8.1000000000000003E-2</v>
      </c>
      <c r="F14" s="91">
        <v>1.3380000000000001</v>
      </c>
      <c r="G14" s="90"/>
      <c r="H14" s="90">
        <v>0.106</v>
      </c>
      <c r="I14" s="91">
        <v>1.28</v>
      </c>
      <c r="M14" s="96"/>
      <c r="N14" s="92"/>
      <c r="O14" s="92"/>
      <c r="P14" s="92"/>
      <c r="Q14" s="92"/>
      <c r="R14" s="92"/>
      <c r="S14" s="92"/>
      <c r="T14" s="92"/>
      <c r="U14" s="92"/>
      <c r="V14" s="96"/>
    </row>
    <row r="15" spans="1:22" x14ac:dyDescent="0.25">
      <c r="A15" t="s">
        <v>267</v>
      </c>
      <c r="B15" s="90">
        <v>7.0000000000000007E-2</v>
      </c>
      <c r="C15" s="91">
        <v>0.56999999999999995</v>
      </c>
      <c r="D15" s="90"/>
      <c r="E15" s="90">
        <v>8.1000000000000003E-2</v>
      </c>
      <c r="F15" s="91">
        <v>0.74</v>
      </c>
      <c r="G15" s="90"/>
      <c r="H15" s="90">
        <v>0.106</v>
      </c>
      <c r="I15" s="91">
        <v>0.93</v>
      </c>
      <c r="M15" s="96"/>
      <c r="N15" s="92"/>
      <c r="O15" s="92"/>
      <c r="P15" s="92"/>
      <c r="Q15" s="92"/>
      <c r="R15" s="92"/>
      <c r="S15" s="92"/>
      <c r="T15" s="92"/>
      <c r="U15" s="92"/>
      <c r="V15" s="96"/>
    </row>
    <row r="16" spans="1:22" x14ac:dyDescent="0.25">
      <c r="A16" t="s">
        <v>291</v>
      </c>
      <c r="B16" s="90"/>
      <c r="C16" s="91">
        <v>0.56999999999999995</v>
      </c>
      <c r="D16" s="90">
        <v>8.1000000000000003E-2</v>
      </c>
      <c r="E16" s="90"/>
      <c r="F16" s="91">
        <v>0.74</v>
      </c>
      <c r="G16" s="90">
        <v>0.106</v>
      </c>
      <c r="H16" s="90"/>
      <c r="I16" s="91"/>
      <c r="M16" s="96"/>
      <c r="N16" s="92"/>
      <c r="O16" s="92"/>
      <c r="P16" s="92"/>
      <c r="Q16" s="92"/>
      <c r="R16" s="92"/>
      <c r="S16" s="92"/>
      <c r="T16" s="92"/>
      <c r="U16" s="92"/>
      <c r="V16" s="96"/>
    </row>
    <row r="17" spans="1:22" x14ac:dyDescent="0.25">
      <c r="A17" t="s">
        <v>287</v>
      </c>
      <c r="B17" s="90">
        <v>7.0000000000000007E-2</v>
      </c>
      <c r="C17" s="91">
        <v>0.41299999999999998</v>
      </c>
      <c r="D17" s="90"/>
      <c r="E17" s="90">
        <f>C17/11</f>
        <v>3.7545454545454542E-2</v>
      </c>
      <c r="F17" s="91">
        <v>1.1599999999999999</v>
      </c>
      <c r="G17" s="90"/>
      <c r="H17" s="90">
        <v>2.7E-2</v>
      </c>
      <c r="I17" s="91">
        <v>1.498</v>
      </c>
      <c r="J17" t="s">
        <v>295</v>
      </c>
      <c r="M17" s="96"/>
      <c r="N17" s="96"/>
      <c r="O17" s="96"/>
      <c r="P17" s="96"/>
      <c r="Q17" s="96"/>
      <c r="R17" s="96"/>
      <c r="S17" s="96"/>
      <c r="T17" s="96"/>
      <c r="U17" s="96"/>
      <c r="V17" s="96"/>
    </row>
    <row r="18" spans="1:22" x14ac:dyDescent="0.25">
      <c r="A18" t="s">
        <v>290</v>
      </c>
      <c r="B18" s="88"/>
      <c r="C18" s="89">
        <v>0.41299999999999998</v>
      </c>
      <c r="D18" s="88">
        <v>3.7499999999999999E-2</v>
      </c>
      <c r="E18" s="88"/>
      <c r="F18" s="89"/>
      <c r="G18" s="88"/>
      <c r="H18" s="88"/>
      <c r="I18" s="89"/>
      <c r="M18" s="96"/>
      <c r="N18" s="96"/>
      <c r="O18" s="96"/>
      <c r="P18" s="96"/>
      <c r="Q18" s="96"/>
      <c r="R18" s="96"/>
      <c r="S18" s="96"/>
      <c r="T18" s="96"/>
      <c r="U18" s="96"/>
      <c r="V18" s="96"/>
    </row>
    <row r="19" spans="1:22" x14ac:dyDescent="0.25">
      <c r="A19" t="s">
        <v>288</v>
      </c>
      <c r="B19" s="88">
        <v>7.0000000000000007E-2</v>
      </c>
      <c r="C19" s="89">
        <v>0.45800000000000002</v>
      </c>
      <c r="D19" s="88"/>
      <c r="E19" s="88">
        <v>4.2000000000000003E-2</v>
      </c>
      <c r="F19" s="89">
        <v>0.79500000000000004</v>
      </c>
      <c r="G19" s="88"/>
      <c r="H19" s="88">
        <v>2.7E-2</v>
      </c>
      <c r="I19" s="89">
        <v>0.996</v>
      </c>
      <c r="M19" s="96"/>
      <c r="N19" s="92"/>
      <c r="O19" s="92"/>
      <c r="P19" s="92"/>
      <c r="Q19" s="92"/>
      <c r="R19" s="92"/>
      <c r="S19" s="92"/>
      <c r="T19" s="92"/>
      <c r="U19" s="92"/>
      <c r="V19" s="96"/>
    </row>
    <row r="20" spans="1:22" x14ac:dyDescent="0.25">
      <c r="A20" t="s">
        <v>289</v>
      </c>
      <c r="B20" s="88"/>
      <c r="C20" s="89">
        <v>0.45800000000000002</v>
      </c>
      <c r="D20" s="88">
        <f>C20/11</f>
        <v>4.1636363636363638E-2</v>
      </c>
      <c r="E20" s="88"/>
      <c r="F20" s="89">
        <v>1.1599999999999999</v>
      </c>
      <c r="G20" s="88">
        <f>F19/30</f>
        <v>2.6500000000000003E-2</v>
      </c>
      <c r="H20" s="88"/>
      <c r="I20" s="89"/>
      <c r="M20" s="93"/>
      <c r="N20" s="97"/>
      <c r="O20" s="98"/>
      <c r="P20" s="98"/>
      <c r="Q20" s="98"/>
      <c r="R20" s="98"/>
      <c r="S20" s="98"/>
      <c r="T20" s="98"/>
      <c r="U20" s="98"/>
      <c r="V20" s="96"/>
    </row>
    <row r="21" spans="1:22" x14ac:dyDescent="0.25">
      <c r="M21" s="96"/>
      <c r="N21" s="96"/>
      <c r="O21" s="96"/>
      <c r="P21" s="96"/>
      <c r="Q21" s="96"/>
      <c r="R21" s="96"/>
      <c r="S21" s="96"/>
      <c r="T21" s="96"/>
      <c r="U21" s="96"/>
      <c r="V21" s="96"/>
    </row>
    <row r="22" spans="1:22" x14ac:dyDescent="0.25">
      <c r="M22" s="96"/>
      <c r="N22" s="96"/>
      <c r="O22" s="96"/>
      <c r="P22" s="96"/>
      <c r="Q22" s="96"/>
      <c r="R22" s="96"/>
      <c r="S22" s="96"/>
      <c r="T22" s="96"/>
      <c r="U22" s="96"/>
      <c r="V22" s="96"/>
    </row>
    <row r="23" spans="1:22" x14ac:dyDescent="0.25">
      <c r="A23" t="s">
        <v>292</v>
      </c>
      <c r="B23" s="86">
        <v>7.0000000000000007E-2</v>
      </c>
      <c r="C23" s="85">
        <v>0.14000000000000001</v>
      </c>
      <c r="D23" s="86"/>
      <c r="E23" s="86">
        <v>2.8000000000000001E-2</v>
      </c>
      <c r="F23" s="85">
        <v>0.98199999999999998</v>
      </c>
      <c r="G23" s="86"/>
      <c r="H23" s="86">
        <v>6.6E-3</v>
      </c>
      <c r="I23" s="85">
        <v>1.696</v>
      </c>
    </row>
    <row r="24" spans="1:22" x14ac:dyDescent="0.25">
      <c r="A24" t="s">
        <v>293</v>
      </c>
      <c r="B24" s="86"/>
      <c r="C24" s="85">
        <v>0.14000000000000001</v>
      </c>
      <c r="D24" s="86">
        <f>C24/5</f>
        <v>2.8000000000000004E-2</v>
      </c>
      <c r="E24" s="86"/>
      <c r="F24" s="85">
        <v>3.3000000000000002E-2</v>
      </c>
      <c r="G24" s="86">
        <f>F24/5</f>
        <v>6.6E-3</v>
      </c>
      <c r="H24" s="86"/>
      <c r="I24" s="85"/>
    </row>
  </sheetData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Y45"/>
  <sheetViews>
    <sheetView topLeftCell="I1" workbookViewId="0">
      <selection activeCell="AC35" sqref="AC35"/>
    </sheetView>
  </sheetViews>
  <sheetFormatPr defaultRowHeight="15" x14ac:dyDescent="0.25"/>
  <cols>
    <col min="1" max="1" width="14.85546875" customWidth="1"/>
    <col min="2" max="2" width="11.85546875" bestFit="1" customWidth="1"/>
    <col min="11" max="11" width="16" customWidth="1"/>
    <col min="12" max="12" width="11.85546875" bestFit="1" customWidth="1"/>
    <col min="23" max="23" width="13.42578125" bestFit="1" customWidth="1"/>
    <col min="24" max="24" width="16.85546875" bestFit="1" customWidth="1"/>
  </cols>
  <sheetData>
    <row r="2" spans="1:21" ht="18.75" x14ac:dyDescent="0.3">
      <c r="A2" s="87" t="s">
        <v>272</v>
      </c>
    </row>
    <row r="4" spans="1:21" x14ac:dyDescent="0.25">
      <c r="A4" t="s">
        <v>302</v>
      </c>
      <c r="I4" s="62"/>
      <c r="K4" t="s">
        <v>303</v>
      </c>
      <c r="S4" s="62"/>
      <c r="U4" t="s">
        <v>301</v>
      </c>
    </row>
    <row r="5" spans="1:21" x14ac:dyDescent="0.25">
      <c r="A5" t="s">
        <v>271</v>
      </c>
      <c r="I5" s="62"/>
      <c r="K5" t="s">
        <v>280</v>
      </c>
      <c r="S5" s="62"/>
    </row>
    <row r="6" spans="1:21" x14ac:dyDescent="0.25">
      <c r="A6" t="s">
        <v>168</v>
      </c>
      <c r="I6" s="62"/>
      <c r="K6" t="s">
        <v>168</v>
      </c>
      <c r="S6" s="62"/>
      <c r="U6" t="s">
        <v>274</v>
      </c>
    </row>
    <row r="7" spans="1:21" x14ac:dyDescent="0.25">
      <c r="A7" t="s">
        <v>169</v>
      </c>
      <c r="I7" s="62"/>
      <c r="K7" t="s">
        <v>281</v>
      </c>
      <c r="S7" s="62"/>
      <c r="U7" t="s">
        <v>275</v>
      </c>
    </row>
    <row r="8" spans="1:21" x14ac:dyDescent="0.25">
      <c r="A8" t="s">
        <v>273</v>
      </c>
      <c r="I8" s="62"/>
      <c r="K8" t="s">
        <v>282</v>
      </c>
      <c r="S8" s="62"/>
      <c r="U8" t="s">
        <v>276</v>
      </c>
    </row>
    <row r="9" spans="1:21" x14ac:dyDescent="0.25">
      <c r="A9" t="s">
        <v>171</v>
      </c>
      <c r="I9" s="62"/>
      <c r="K9" t="s">
        <v>171</v>
      </c>
      <c r="S9" s="62"/>
      <c r="U9" t="s">
        <v>277</v>
      </c>
    </row>
    <row r="10" spans="1:21" x14ac:dyDescent="0.25">
      <c r="A10" t="s">
        <v>205</v>
      </c>
      <c r="I10" s="62"/>
      <c r="K10" t="s">
        <v>205</v>
      </c>
      <c r="S10" s="62"/>
      <c r="U10" t="s">
        <v>300</v>
      </c>
    </row>
    <row r="11" spans="1:21" x14ac:dyDescent="0.25">
      <c r="I11" s="62"/>
      <c r="S11" s="62"/>
    </row>
    <row r="12" spans="1:21" x14ac:dyDescent="0.25">
      <c r="A12" t="s">
        <v>274</v>
      </c>
      <c r="I12" s="62"/>
      <c r="K12" t="s">
        <v>274</v>
      </c>
      <c r="S12" s="62"/>
      <c r="U12" t="s">
        <v>304</v>
      </c>
    </row>
    <row r="13" spans="1:21" x14ac:dyDescent="0.25">
      <c r="A13" t="s">
        <v>275</v>
      </c>
      <c r="I13" s="62"/>
      <c r="K13" t="s">
        <v>275</v>
      </c>
      <c r="S13" s="62"/>
    </row>
    <row r="14" spans="1:21" x14ac:dyDescent="0.25">
      <c r="A14" t="s">
        <v>276</v>
      </c>
      <c r="I14" s="62"/>
      <c r="K14" t="s">
        <v>276</v>
      </c>
      <c r="S14" s="62"/>
      <c r="U14" s="15" t="s">
        <v>312</v>
      </c>
    </row>
    <row r="15" spans="1:21" x14ac:dyDescent="0.25">
      <c r="A15" t="s">
        <v>277</v>
      </c>
      <c r="I15" s="62"/>
      <c r="K15" t="s">
        <v>277</v>
      </c>
      <c r="S15" s="62"/>
    </row>
    <row r="16" spans="1:21" x14ac:dyDescent="0.25">
      <c r="I16" s="62"/>
      <c r="K16" t="s">
        <v>300</v>
      </c>
      <c r="S16" s="62"/>
    </row>
    <row r="17" spans="1:25" x14ac:dyDescent="0.25">
      <c r="B17" s="80" t="s">
        <v>200</v>
      </c>
      <c r="C17" t="s">
        <v>278</v>
      </c>
      <c r="F17" t="s">
        <v>279</v>
      </c>
      <c r="I17" s="62"/>
      <c r="L17" s="80" t="s">
        <v>200</v>
      </c>
      <c r="M17" t="s">
        <v>296</v>
      </c>
      <c r="P17" t="s">
        <v>279</v>
      </c>
      <c r="S17" s="62"/>
    </row>
    <row r="18" spans="1:25" x14ac:dyDescent="0.25">
      <c r="A18" t="s">
        <v>172</v>
      </c>
      <c r="B18" s="59" t="s">
        <v>202</v>
      </c>
      <c r="C18">
        <v>0.41699999999999998</v>
      </c>
      <c r="D18">
        <v>0.40300000000000002</v>
      </c>
      <c r="F18">
        <f>(C18+D18)/2*5</f>
        <v>2.0500000000000003</v>
      </c>
      <c r="I18" s="62"/>
      <c r="K18" t="s">
        <v>172</v>
      </c>
      <c r="L18" s="59" t="s">
        <v>202</v>
      </c>
      <c r="M18">
        <v>1.157</v>
      </c>
      <c r="N18">
        <v>1.1919999999999999</v>
      </c>
      <c r="P18">
        <f>(M18+N18)/2</f>
        <v>1.1745000000000001</v>
      </c>
      <c r="S18" s="62"/>
    </row>
    <row r="19" spans="1:25" x14ac:dyDescent="0.25">
      <c r="A19" t="s">
        <v>179</v>
      </c>
      <c r="B19" s="80" t="s">
        <v>26</v>
      </c>
      <c r="C19">
        <v>0.36299999999999999</v>
      </c>
      <c r="D19">
        <v>0.36399999999999999</v>
      </c>
      <c r="F19">
        <f t="shared" ref="F19:F23" si="0">(C19+D19)/2*5</f>
        <v>1.8174999999999999</v>
      </c>
      <c r="I19" s="62"/>
      <c r="K19" t="s">
        <v>179</v>
      </c>
      <c r="L19" s="80" t="s">
        <v>26</v>
      </c>
      <c r="M19">
        <v>1.113</v>
      </c>
      <c r="N19">
        <v>1.103</v>
      </c>
      <c r="P19">
        <f t="shared" ref="P19:P23" si="1">(M19+N19)/2</f>
        <v>1.1080000000000001</v>
      </c>
      <c r="S19" s="62"/>
      <c r="W19" t="s">
        <v>308</v>
      </c>
      <c r="X19" t="s">
        <v>309</v>
      </c>
      <c r="Y19" t="s">
        <v>311</v>
      </c>
    </row>
    <row r="20" spans="1:25" x14ac:dyDescent="0.25">
      <c r="A20" t="s">
        <v>180</v>
      </c>
      <c r="B20" s="80" t="s">
        <v>27</v>
      </c>
      <c r="C20">
        <v>0.46</v>
      </c>
      <c r="D20">
        <v>0.45600000000000002</v>
      </c>
      <c r="F20">
        <f t="shared" si="0"/>
        <v>2.29</v>
      </c>
      <c r="I20" s="62"/>
      <c r="K20" t="s">
        <v>180</v>
      </c>
      <c r="L20" s="80" t="s">
        <v>27</v>
      </c>
      <c r="M20">
        <v>0.247</v>
      </c>
      <c r="N20">
        <v>0.26400000000000001</v>
      </c>
      <c r="P20">
        <f t="shared" si="1"/>
        <v>0.2555</v>
      </c>
      <c r="S20" s="62"/>
      <c r="U20" t="s">
        <v>172</v>
      </c>
      <c r="W20">
        <v>1.76</v>
      </c>
      <c r="X20">
        <v>1.64</v>
      </c>
      <c r="Y20">
        <v>5.0000000000000001E-3</v>
      </c>
    </row>
    <row r="21" spans="1:25" x14ac:dyDescent="0.25">
      <c r="A21" t="s">
        <v>189</v>
      </c>
      <c r="B21" s="80" t="s">
        <v>36</v>
      </c>
      <c r="C21">
        <v>0.30399999999999999</v>
      </c>
      <c r="D21">
        <v>0.29899999999999999</v>
      </c>
      <c r="F21">
        <f t="shared" si="0"/>
        <v>1.5074999999999998</v>
      </c>
      <c r="I21" s="62"/>
      <c r="K21" t="s">
        <v>189</v>
      </c>
      <c r="L21" s="80" t="s">
        <v>36</v>
      </c>
      <c r="M21">
        <v>0.67600000000000005</v>
      </c>
      <c r="N21">
        <v>0.68</v>
      </c>
      <c r="P21">
        <f t="shared" si="1"/>
        <v>0.67800000000000005</v>
      </c>
      <c r="S21" s="62"/>
      <c r="U21" t="s">
        <v>310</v>
      </c>
      <c r="W21" t="s">
        <v>313</v>
      </c>
      <c r="X21">
        <v>1.67</v>
      </c>
      <c r="Y21">
        <v>6.3E-3</v>
      </c>
    </row>
    <row r="22" spans="1:25" x14ac:dyDescent="0.25">
      <c r="A22" t="s">
        <v>191</v>
      </c>
      <c r="B22" s="80" t="s">
        <v>38</v>
      </c>
      <c r="C22">
        <v>3.9E-2</v>
      </c>
      <c r="D22">
        <v>3.9E-2</v>
      </c>
      <c r="F22">
        <f t="shared" si="0"/>
        <v>0.19500000000000001</v>
      </c>
      <c r="I22" s="62"/>
      <c r="K22" t="s">
        <v>191</v>
      </c>
      <c r="L22" s="80" t="s">
        <v>38</v>
      </c>
      <c r="M22">
        <v>7.3999999999999996E-2</v>
      </c>
      <c r="N22">
        <v>7.1999999999999995E-2</v>
      </c>
      <c r="P22">
        <f t="shared" si="1"/>
        <v>7.2999999999999995E-2</v>
      </c>
      <c r="S22" s="62"/>
      <c r="U22" t="s">
        <v>310</v>
      </c>
      <c r="W22" t="s">
        <v>314</v>
      </c>
    </row>
    <row r="23" spans="1:25" x14ac:dyDescent="0.25">
      <c r="A23" t="s">
        <v>192</v>
      </c>
      <c r="B23" s="80" t="s">
        <v>39</v>
      </c>
      <c r="C23">
        <v>0.42099999999999999</v>
      </c>
      <c r="D23">
        <v>0.41499999999999998</v>
      </c>
      <c r="F23">
        <f t="shared" si="0"/>
        <v>2.09</v>
      </c>
      <c r="I23" s="62"/>
      <c r="K23" t="s">
        <v>192</v>
      </c>
      <c r="L23" s="80" t="s">
        <v>39</v>
      </c>
      <c r="M23">
        <v>0.46300000000000002</v>
      </c>
      <c r="N23">
        <v>0.46200000000000002</v>
      </c>
      <c r="P23">
        <f t="shared" si="1"/>
        <v>0.46250000000000002</v>
      </c>
      <c r="S23" s="62"/>
    </row>
    <row r="24" spans="1:25" x14ac:dyDescent="0.25">
      <c r="I24" s="62"/>
      <c r="S24" s="62"/>
      <c r="U24" t="s">
        <v>315</v>
      </c>
    </row>
    <row r="25" spans="1:25" x14ac:dyDescent="0.25">
      <c r="B25" s="80"/>
      <c r="I25" s="62"/>
      <c r="K25" s="15" t="s">
        <v>285</v>
      </c>
      <c r="S25" s="62"/>
      <c r="U25" t="s">
        <v>316</v>
      </c>
    </row>
    <row r="26" spans="1:25" x14ac:dyDescent="0.25">
      <c r="B26" s="80"/>
      <c r="I26" s="62"/>
      <c r="K26" t="s">
        <v>283</v>
      </c>
      <c r="L26" s="80" t="s">
        <v>26</v>
      </c>
      <c r="M26">
        <v>1.0469999999999999</v>
      </c>
      <c r="N26">
        <v>1.0289999999999999</v>
      </c>
      <c r="S26" s="62"/>
    </row>
    <row r="27" spans="1:25" x14ac:dyDescent="0.25">
      <c r="B27" s="80"/>
      <c r="I27" s="62"/>
      <c r="K27" t="s">
        <v>284</v>
      </c>
      <c r="L27" s="80" t="s">
        <v>27</v>
      </c>
      <c r="M27">
        <v>1.0449999999999999</v>
      </c>
      <c r="N27">
        <v>0.94199999999999995</v>
      </c>
      <c r="S27" s="62"/>
    </row>
    <row r="28" spans="1:25" x14ac:dyDescent="0.25">
      <c r="B28" s="80"/>
      <c r="I28" s="62"/>
      <c r="S28" s="62"/>
    </row>
    <row r="29" spans="1:25" ht="15.75" x14ac:dyDescent="0.25">
      <c r="A29" s="99" t="s">
        <v>297</v>
      </c>
      <c r="I29" s="62"/>
      <c r="K29" s="99" t="s">
        <v>299</v>
      </c>
      <c r="S29" s="62"/>
    </row>
    <row r="30" spans="1:25" ht="15.75" x14ac:dyDescent="0.25">
      <c r="A30" t="s">
        <v>286</v>
      </c>
      <c r="I30" s="62"/>
      <c r="K30" s="99" t="s">
        <v>298</v>
      </c>
      <c r="S30" s="62"/>
    </row>
    <row r="31" spans="1:25" x14ac:dyDescent="0.25">
      <c r="K31" t="s">
        <v>286</v>
      </c>
    </row>
    <row r="39" spans="2:2" x14ac:dyDescent="0.25">
      <c r="B39" s="80"/>
    </row>
    <row r="40" spans="2:2" x14ac:dyDescent="0.25">
      <c r="B40" s="80"/>
    </row>
    <row r="41" spans="2:2" x14ac:dyDescent="0.25">
      <c r="B41" s="80"/>
    </row>
    <row r="42" spans="2:2" x14ac:dyDescent="0.25">
      <c r="B42" s="80"/>
    </row>
    <row r="43" spans="2:2" x14ac:dyDescent="0.25">
      <c r="B43" s="80"/>
    </row>
    <row r="44" spans="2:2" x14ac:dyDescent="0.25">
      <c r="B44" s="80"/>
    </row>
    <row r="45" spans="2:2" x14ac:dyDescent="0.25">
      <c r="B45" s="80"/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workbookViewId="0">
      <selection activeCell="A38" sqref="A38"/>
    </sheetView>
  </sheetViews>
  <sheetFormatPr defaultRowHeight="15" x14ac:dyDescent="0.25"/>
  <cols>
    <col min="1" max="1" width="24.28515625" bestFit="1" customWidth="1"/>
    <col min="2" max="2" width="14" customWidth="1"/>
    <col min="3" max="3" width="17" customWidth="1"/>
    <col min="4" max="4" width="16.85546875" customWidth="1"/>
    <col min="5" max="5" width="19.42578125" customWidth="1"/>
    <col min="6" max="6" width="18.7109375" customWidth="1"/>
  </cols>
  <sheetData>
    <row r="1" spans="1:8" ht="39" x14ac:dyDescent="0.25">
      <c r="A1" s="69" t="s">
        <v>235</v>
      </c>
      <c r="B1" s="70" t="s">
        <v>236</v>
      </c>
      <c r="C1" s="70" t="s">
        <v>237</v>
      </c>
      <c r="D1" s="70" t="s">
        <v>261</v>
      </c>
      <c r="E1" s="70" t="s">
        <v>262</v>
      </c>
      <c r="F1" s="70" t="s">
        <v>238</v>
      </c>
    </row>
    <row r="2" spans="1:8" x14ac:dyDescent="0.25">
      <c r="A2" s="71" t="s">
        <v>239</v>
      </c>
      <c r="B2" s="74" t="s">
        <v>240</v>
      </c>
      <c r="C2" s="74" t="s">
        <v>241</v>
      </c>
      <c r="D2" s="74" t="s">
        <v>240</v>
      </c>
      <c r="E2" s="75" t="s">
        <v>240</v>
      </c>
      <c r="F2" s="76"/>
    </row>
    <row r="3" spans="1:8" x14ac:dyDescent="0.25">
      <c r="A3" s="71" t="s">
        <v>242</v>
      </c>
      <c r="B3" s="74" t="s">
        <v>241</v>
      </c>
      <c r="C3" s="74" t="s">
        <v>241</v>
      </c>
      <c r="D3" s="74" t="s">
        <v>241</v>
      </c>
      <c r="E3" s="74" t="s">
        <v>241</v>
      </c>
      <c r="F3" s="77"/>
    </row>
    <row r="4" spans="1:8" x14ac:dyDescent="0.25">
      <c r="A4" s="71" t="s">
        <v>243</v>
      </c>
      <c r="B4" s="74" t="s">
        <v>240</v>
      </c>
      <c r="C4" s="74" t="s">
        <v>240</v>
      </c>
      <c r="D4" s="74" t="s">
        <v>240</v>
      </c>
      <c r="E4" s="74" t="s">
        <v>240</v>
      </c>
      <c r="F4" s="77"/>
    </row>
    <row r="5" spans="1:8" x14ac:dyDescent="0.25">
      <c r="A5" s="71" t="s">
        <v>244</v>
      </c>
      <c r="B5" s="74" t="s">
        <v>240</v>
      </c>
      <c r="C5" s="74" t="s">
        <v>240</v>
      </c>
      <c r="D5" s="74" t="s">
        <v>240</v>
      </c>
      <c r="E5" s="74" t="s">
        <v>240</v>
      </c>
      <c r="F5" s="77"/>
    </row>
    <row r="6" spans="1:8" x14ac:dyDescent="0.25">
      <c r="A6" s="71" t="s">
        <v>245</v>
      </c>
      <c r="B6" s="74" t="s">
        <v>241</v>
      </c>
      <c r="C6" s="74" t="s">
        <v>240</v>
      </c>
      <c r="D6" s="74" t="s">
        <v>240</v>
      </c>
      <c r="E6" s="74" t="s">
        <v>240</v>
      </c>
      <c r="F6" s="72"/>
    </row>
    <row r="7" spans="1:8" x14ac:dyDescent="0.25">
      <c r="A7" s="71" t="s">
        <v>246</v>
      </c>
      <c r="B7" s="74" t="s">
        <v>240</v>
      </c>
      <c r="C7" s="74" t="s">
        <v>240</v>
      </c>
      <c r="D7" s="74" t="s">
        <v>241</v>
      </c>
      <c r="E7" s="74" t="s">
        <v>240</v>
      </c>
      <c r="F7" s="76"/>
    </row>
    <row r="8" spans="1:8" x14ac:dyDescent="0.25">
      <c r="A8" s="71" t="s">
        <v>247</v>
      </c>
      <c r="B8" s="74" t="s">
        <v>240</v>
      </c>
      <c r="C8" s="74" t="s">
        <v>240</v>
      </c>
      <c r="D8" s="74" t="s">
        <v>240</v>
      </c>
      <c r="E8" s="74" t="s">
        <v>240</v>
      </c>
      <c r="F8" s="77"/>
    </row>
    <row r="9" spans="1:8" x14ac:dyDescent="0.25">
      <c r="A9" s="71" t="s">
        <v>248</v>
      </c>
      <c r="B9" s="74" t="s">
        <v>241</v>
      </c>
      <c r="C9" s="74" t="s">
        <v>240</v>
      </c>
      <c r="D9" s="74" t="s">
        <v>241</v>
      </c>
      <c r="E9" s="74" t="s">
        <v>240</v>
      </c>
      <c r="F9" s="76"/>
    </row>
    <row r="10" spans="1:8" x14ac:dyDescent="0.25">
      <c r="A10" s="71" t="s">
        <v>249</v>
      </c>
      <c r="B10" s="74" t="s">
        <v>241</v>
      </c>
      <c r="C10" s="74" t="s">
        <v>241</v>
      </c>
      <c r="D10" s="74" t="s">
        <v>241</v>
      </c>
      <c r="E10" s="74" t="s">
        <v>241</v>
      </c>
      <c r="F10" s="77"/>
    </row>
    <row r="11" spans="1:8" x14ac:dyDescent="0.25">
      <c r="A11" s="71" t="s">
        <v>250</v>
      </c>
      <c r="B11" s="74" t="s">
        <v>241</v>
      </c>
      <c r="C11" s="74" t="s">
        <v>241</v>
      </c>
      <c r="D11" s="74" t="s">
        <v>241</v>
      </c>
      <c r="E11" s="74" t="s">
        <v>241</v>
      </c>
      <c r="F11" s="77"/>
    </row>
    <row r="12" spans="1:8" x14ac:dyDescent="0.25">
      <c r="A12" s="71" t="s">
        <v>251</v>
      </c>
      <c r="B12" s="74" t="s">
        <v>241</v>
      </c>
      <c r="C12" s="74" t="s">
        <v>241</v>
      </c>
      <c r="D12" s="74" t="s">
        <v>241</v>
      </c>
      <c r="E12" s="74" t="s">
        <v>241</v>
      </c>
      <c r="F12" s="77"/>
    </row>
    <row r="13" spans="1:8" x14ac:dyDescent="0.25">
      <c r="A13" s="71" t="s">
        <v>252</v>
      </c>
      <c r="B13" s="74" t="s">
        <v>241</v>
      </c>
      <c r="C13" s="74" t="s">
        <v>241</v>
      </c>
      <c r="D13" s="74" t="s">
        <v>241</v>
      </c>
      <c r="E13" s="74" t="s">
        <v>241</v>
      </c>
      <c r="F13" s="77"/>
    </row>
    <row r="14" spans="1:8" x14ac:dyDescent="0.25">
      <c r="A14" s="71" t="s">
        <v>253</v>
      </c>
      <c r="B14" s="74" t="s">
        <v>241</v>
      </c>
      <c r="C14" s="74" t="s">
        <v>241</v>
      </c>
      <c r="D14" s="74" t="s">
        <v>241</v>
      </c>
      <c r="E14" s="74" t="s">
        <v>241</v>
      </c>
      <c r="F14" s="77"/>
    </row>
    <row r="15" spans="1:8" x14ac:dyDescent="0.25">
      <c r="A15" s="71" t="s">
        <v>254</v>
      </c>
      <c r="B15" s="74" t="s">
        <v>241</v>
      </c>
      <c r="C15" s="74" t="s">
        <v>241</v>
      </c>
      <c r="D15" s="74" t="s">
        <v>241</v>
      </c>
      <c r="E15" s="74" t="s">
        <v>241</v>
      </c>
      <c r="F15" s="77"/>
    </row>
    <row r="16" spans="1:8" x14ac:dyDescent="0.25">
      <c r="A16" s="71" t="s">
        <v>255</v>
      </c>
      <c r="B16" s="74" t="s">
        <v>241</v>
      </c>
      <c r="C16" s="74" t="s">
        <v>240</v>
      </c>
      <c r="D16" s="74" t="s">
        <v>240</v>
      </c>
      <c r="E16" s="74" t="s">
        <v>240</v>
      </c>
      <c r="F16" s="77"/>
      <c r="H16" s="73"/>
    </row>
    <row r="17" spans="1:8" x14ac:dyDescent="0.25">
      <c r="A17" s="71" t="s">
        <v>256</v>
      </c>
      <c r="B17" s="74" t="s">
        <v>241</v>
      </c>
      <c r="C17" s="74" t="s">
        <v>240</v>
      </c>
      <c r="D17" s="74" t="s">
        <v>241</v>
      </c>
      <c r="E17" s="74" t="s">
        <v>240</v>
      </c>
      <c r="F17" s="78"/>
      <c r="H17" s="73"/>
    </row>
    <row r="18" spans="1:8" x14ac:dyDescent="0.25">
      <c r="A18" s="71" t="s">
        <v>257</v>
      </c>
      <c r="B18" s="74" t="s">
        <v>241</v>
      </c>
      <c r="C18" s="74" t="s">
        <v>240</v>
      </c>
      <c r="D18" s="74" t="s">
        <v>241</v>
      </c>
      <c r="E18" s="74" t="s">
        <v>241</v>
      </c>
      <c r="F18" s="76"/>
      <c r="H18" s="73"/>
    </row>
    <row r="19" spans="1:8" x14ac:dyDescent="0.25">
      <c r="A19" s="71" t="s">
        <v>258</v>
      </c>
      <c r="B19" s="74" t="s">
        <v>241</v>
      </c>
      <c r="C19" s="74" t="s">
        <v>241</v>
      </c>
      <c r="D19" s="74" t="s">
        <v>241</v>
      </c>
      <c r="E19" s="74" t="s">
        <v>241</v>
      </c>
      <c r="F19" s="77"/>
      <c r="H19" s="73"/>
    </row>
    <row r="20" spans="1:8" x14ac:dyDescent="0.25">
      <c r="A20" s="71" t="s">
        <v>259</v>
      </c>
      <c r="B20" s="74" t="s">
        <v>241</v>
      </c>
      <c r="C20" s="74" t="s">
        <v>241</v>
      </c>
      <c r="D20" s="74" t="s">
        <v>241</v>
      </c>
      <c r="E20" s="74" t="s">
        <v>241</v>
      </c>
      <c r="F20" s="77"/>
      <c r="H20" s="73"/>
    </row>
    <row r="21" spans="1:8" x14ac:dyDescent="0.25">
      <c r="A21" s="71" t="s">
        <v>260</v>
      </c>
      <c r="B21" s="74" t="s">
        <v>241</v>
      </c>
      <c r="C21" s="74" t="s">
        <v>241</v>
      </c>
      <c r="D21" s="74" t="s">
        <v>241</v>
      </c>
      <c r="E21" s="74" t="s">
        <v>241</v>
      </c>
      <c r="F21" s="77"/>
      <c r="H21" s="73"/>
    </row>
  </sheetData>
  <conditionalFormatting sqref="F6 B2:E21">
    <cfRule type="cellIs" dxfId="0" priority="1" operator="equal">
      <formula>"y"</formula>
    </cfRule>
  </conditionalFormatting>
  <pageMargins left="0.7" right="0.7" top="0.75" bottom="0.75" header="0.3" footer="0.3"/>
  <pageSetup paperSize="9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amino acid scheme</vt:lpstr>
      <vt:lpstr>other media components</vt:lpstr>
      <vt:lpstr>Pyogenes exp 1</vt:lpstr>
      <vt:lpstr>pyogenes exp2</vt:lpstr>
      <vt:lpstr>pyogenes exp3</vt:lpstr>
      <vt:lpstr>combined exps final OD</vt:lpstr>
      <vt:lpstr>ser_gly validation</vt:lpstr>
      <vt:lpstr>filipe media validation</vt:lpstr>
      <vt:lpstr>comparison others</vt:lpstr>
    </vt:vector>
  </TitlesOfParts>
  <Company>Universiteit van Amsterdam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Grinsven, Koen </dc:creator>
  <cp:lastModifiedBy>van Grinsven, Koen </cp:lastModifiedBy>
  <cp:lastPrinted>2012-05-18T15:23:37Z</cp:lastPrinted>
  <dcterms:created xsi:type="dcterms:W3CDTF">2012-05-10T08:25:41Z</dcterms:created>
  <dcterms:modified xsi:type="dcterms:W3CDTF">2012-12-13T14:49:04Z</dcterms:modified>
</cp:coreProperties>
</file>